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landshest.sharepoint.com/Delte dokumenter/Kommunikation/Hjemmeside NY 2022/5 Sport/"/>
    </mc:Choice>
  </mc:AlternateContent>
  <xr:revisionPtr revIDLastSave="0" documentId="8_{3FFEB1BF-8395-486D-A104-AF19C99BA1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tartliste" sheetId="1" r:id="rId1"/>
    <sheet name="Tidsplan terræn" sheetId="20" r:id="rId2"/>
    <sheet name="Tidsplan baner MANUEL" sheetId="27" r:id="rId3"/>
    <sheet name="Udholdenhed" sheetId="6" r:id="rId4"/>
    <sheet name="Terræn" sheetId="7" r:id="rId5"/>
    <sheet name="Lydighed" sheetId="8" r:id="rId6"/>
    <sheet name="Gangarter" sheetId="9" r:id="rId7"/>
    <sheet name="Hurtighed" sheetId="10" r:id="rId8"/>
    <sheet name="Resultat AL1" sheetId="11" r:id="rId9"/>
    <sheet name="Resultat AL2" sheetId="12" r:id="rId10"/>
    <sheet name="Resultat AL3" sheetId="14" r:id="rId11"/>
    <sheet name="Resultat AL3 hold" sheetId="15" r:id="rId12"/>
    <sheet name="Resultat AL4" sheetId="16" r:id="rId13"/>
    <sheet name="Resultat AL4 hold" sheetId="17" r:id="rId14"/>
    <sheet name="Tidtager Notatliste" sheetId="2" r:id="rId15"/>
    <sheet name="Tidtager Notatliste NY" sheetId="29" r:id="rId16"/>
    <sheet name="Springdommer Notatliste" sheetId="25" r:id="rId17"/>
    <sheet name="Puls Notatliste" sheetId="3" r:id="rId18"/>
    <sheet name="Udstyrskontrol Notatliste 1" sheetId="28" r:id="rId19"/>
    <sheet name="Udstyrskontrol Notatliste 2" sheetId="30" r:id="rId20"/>
    <sheet name="Dyrlæge Notatliste" sheetId="26" r:id="rId21"/>
    <sheet name="Lydighed AL2 Dommerseddel" sheetId="22" r:id="rId22"/>
    <sheet name="Lydighed AL3 Dommerseddel" sheetId="23" r:id="rId23"/>
    <sheet name="Lydighed AL4 Dommerseddel" sheetId="24" r:id="rId24"/>
    <sheet name="Gangarter Notatliste" sheetId="4" r:id="rId25"/>
    <sheet name="Hurtighed Notatliste" sheetId="5" r:id="rId26"/>
    <sheet name="Resultat AL2 hold" sheetId="13" state="hidden" r:id="rId27"/>
    <sheet name="Idealtider" sheetId="18" r:id="rId28"/>
    <sheet name="Alfabetisk liste" sheetId="19" r:id="rId29"/>
    <sheet name="Tidsplan baner automatisk" sheetId="21" r:id="rId30"/>
  </sheets>
  <definedNames>
    <definedName name="_xlnm.Print_Area" localSheetId="20">'Dyrlæge Notatliste'!$A$1:$J$67</definedName>
    <definedName name="_xlnm.Print_Area" localSheetId="6">Gangarter!$A$1:$Z$68</definedName>
    <definedName name="_xlnm.Print_Area" localSheetId="24">'Gangarter Notatliste'!$A$1:$M$67</definedName>
    <definedName name="_xlnm.Print_Area" localSheetId="7">Hurtighed!$A$1:$P$67</definedName>
    <definedName name="_xlnm.Print_Area" localSheetId="25">'Hurtighed Notatliste'!$A$1:$M$67</definedName>
    <definedName name="_xlnm.Print_Area" localSheetId="5">Lydighed!$A$1:$I$67</definedName>
    <definedName name="_xlnm.Print_Area" localSheetId="21">'Lydighed AL2 Dommerseddel'!$A$1:$E$38</definedName>
    <definedName name="_xlnm.Print_Area" localSheetId="22">'Lydighed AL3 Dommerseddel'!$A$1:$E$35</definedName>
    <definedName name="_xlnm.Print_Area" localSheetId="23">'Lydighed AL4 Dommerseddel'!$A$1:$E$30</definedName>
    <definedName name="_xlnm.Print_Area" localSheetId="17">'Puls Notatliste'!$A$1:$AQ$67</definedName>
    <definedName name="_xlnm.Print_Area" localSheetId="16">'Springdommer Notatliste'!$A$1:$R$76</definedName>
    <definedName name="_xlnm.Print_Area" localSheetId="4">Terræn!$A$1:$BG$67</definedName>
    <definedName name="_xlnm.Print_Area" localSheetId="2">'Tidsplan baner MANUEL'!$A$1:$I$67</definedName>
    <definedName name="_xlnm.Print_Area" localSheetId="1">'Tidsplan terræn'!$A$1:$U$67</definedName>
    <definedName name="_xlnm.Print_Area" localSheetId="14">'Tidtager Notatliste'!$A$1:$Z$67</definedName>
    <definedName name="_xlnm.Print_Area" localSheetId="15">'Tidtager Notatliste NY'!$A$1:$V$67</definedName>
    <definedName name="_xlnm.Print_Area" localSheetId="3">Udholdenhed!$A$1:$AQ$67</definedName>
    <definedName name="_xlnm.Print_Area" localSheetId="18">'Udstyrskontrol Notatliste 1'!$A$1:$G$67</definedName>
    <definedName name="_xlnm.Print_Area" localSheetId="19">'Udstyrskontrol Notatliste 2'!$A$1:$G$67</definedName>
    <definedName name="_xlnm.Print_Titles" localSheetId="20">'Dyrlæge Notatliste'!$1:$1</definedName>
    <definedName name="_xlnm.Print_Titles" localSheetId="6">Gangarter!$1:$1</definedName>
    <definedName name="_xlnm.Print_Titles" localSheetId="24">'Gangarter Notatliste'!$1:$1</definedName>
    <definedName name="_xlnm.Print_Titles" localSheetId="7">Hurtighed!$1:$1</definedName>
    <definedName name="_xlnm.Print_Titles" localSheetId="25">'Hurtighed Notatliste'!$1:$1</definedName>
    <definedName name="_xlnm.Print_Titles" localSheetId="5">Lydighed!$1:$1</definedName>
    <definedName name="_xlnm.Print_Titles" localSheetId="17">'Puls Notatliste'!$1:$1</definedName>
    <definedName name="_xlnm.Print_Titles" localSheetId="16">'Springdommer Notatliste'!$1:$10</definedName>
    <definedName name="_xlnm.Print_Titles" localSheetId="0">Startliste!$1:$1</definedName>
    <definedName name="_xlnm.Print_Titles" localSheetId="4">Terræn!$A:$A,Terræn!$1:$1</definedName>
    <definedName name="_xlnm.Print_Titles" localSheetId="2">'Tidsplan baner MANUEL'!$1:$1</definedName>
    <definedName name="_xlnm.Print_Titles" localSheetId="1">'Tidsplan terræn'!$1:$1</definedName>
    <definedName name="_xlnm.Print_Titles" localSheetId="14">'Tidtager Notatliste'!$1:$1</definedName>
    <definedName name="_xlnm.Print_Titles" localSheetId="15">'Tidtager Notatliste NY'!$1:$1</definedName>
    <definedName name="_xlnm.Print_Titles" localSheetId="3">Udholdenhed!$A:$A,Udholdenhed!$1:$1</definedName>
    <definedName name="_xlnm.Print_Titles" localSheetId="18">'Udstyrskontrol Notatliste 1'!$1:$1</definedName>
    <definedName name="_xlnm.Print_Titles" localSheetId="19">'Udstyrskontrol Notatliste 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0" l="1"/>
  <c r="F67" i="6"/>
  <c r="F66" i="6"/>
  <c r="F65" i="6"/>
  <c r="F64" i="6"/>
  <c r="F63" i="6"/>
  <c r="F62" i="6"/>
  <c r="F61" i="6"/>
  <c r="F60" i="6"/>
  <c r="K4" i="10" l="1"/>
  <c r="K8" i="10"/>
  <c r="K11" i="10"/>
  <c r="K12" i="10"/>
  <c r="K15" i="10"/>
  <c r="A1" i="7" l="1"/>
  <c r="Q68" i="7" l="1"/>
  <c r="F67" i="30" l="1"/>
  <c r="E67" i="30"/>
  <c r="D67" i="30"/>
  <c r="C67" i="30"/>
  <c r="B67" i="30"/>
  <c r="A67" i="30"/>
  <c r="F66" i="30"/>
  <c r="E66" i="30"/>
  <c r="D66" i="30"/>
  <c r="C66" i="30"/>
  <c r="B66" i="30"/>
  <c r="A66" i="30"/>
  <c r="F65" i="30"/>
  <c r="E65" i="30"/>
  <c r="D65" i="30"/>
  <c r="C65" i="30"/>
  <c r="B65" i="30"/>
  <c r="A65" i="30"/>
  <c r="F64" i="30"/>
  <c r="E64" i="30"/>
  <c r="D64" i="30"/>
  <c r="C64" i="30"/>
  <c r="B64" i="30"/>
  <c r="A64" i="30"/>
  <c r="F63" i="30"/>
  <c r="E63" i="30"/>
  <c r="D63" i="30"/>
  <c r="C63" i="30"/>
  <c r="B63" i="30"/>
  <c r="A63" i="30"/>
  <c r="F62" i="30"/>
  <c r="E62" i="30"/>
  <c r="D62" i="30"/>
  <c r="C62" i="30"/>
  <c r="B62" i="30"/>
  <c r="A62" i="30"/>
  <c r="F61" i="30"/>
  <c r="E61" i="30"/>
  <c r="D61" i="30"/>
  <c r="C61" i="30"/>
  <c r="B61" i="30"/>
  <c r="A61" i="30"/>
  <c r="F60" i="30"/>
  <c r="E60" i="30"/>
  <c r="D60" i="30"/>
  <c r="C60" i="30"/>
  <c r="B60" i="30"/>
  <c r="A60" i="30"/>
  <c r="F59" i="30"/>
  <c r="E59" i="30"/>
  <c r="D59" i="30"/>
  <c r="C59" i="30"/>
  <c r="B59" i="30"/>
  <c r="A59" i="30"/>
  <c r="F58" i="30"/>
  <c r="E58" i="30"/>
  <c r="D58" i="30"/>
  <c r="C58" i="30"/>
  <c r="B58" i="30"/>
  <c r="A58" i="30"/>
  <c r="F57" i="30"/>
  <c r="E57" i="30"/>
  <c r="D57" i="30"/>
  <c r="C57" i="30"/>
  <c r="B57" i="30"/>
  <c r="A57" i="30"/>
  <c r="F56" i="30"/>
  <c r="E56" i="30"/>
  <c r="D56" i="30"/>
  <c r="C56" i="30"/>
  <c r="B56" i="30"/>
  <c r="A56" i="30"/>
  <c r="F55" i="30"/>
  <c r="E55" i="30"/>
  <c r="D55" i="30"/>
  <c r="C55" i="30"/>
  <c r="B55" i="30"/>
  <c r="A55" i="30"/>
  <c r="F54" i="30"/>
  <c r="E54" i="30"/>
  <c r="D54" i="30"/>
  <c r="C54" i="30"/>
  <c r="B54" i="30"/>
  <c r="A54" i="30"/>
  <c r="F53" i="30"/>
  <c r="E53" i="30"/>
  <c r="D53" i="30"/>
  <c r="C53" i="30"/>
  <c r="B53" i="30"/>
  <c r="A53" i="30"/>
  <c r="F52" i="30"/>
  <c r="E52" i="30"/>
  <c r="D52" i="30"/>
  <c r="C52" i="30"/>
  <c r="B52" i="30"/>
  <c r="A52" i="30"/>
  <c r="F51" i="30"/>
  <c r="E51" i="30"/>
  <c r="D51" i="30"/>
  <c r="C51" i="30"/>
  <c r="B51" i="30"/>
  <c r="A51" i="30"/>
  <c r="F50" i="30"/>
  <c r="E50" i="30"/>
  <c r="D50" i="30"/>
  <c r="C50" i="30"/>
  <c r="B50" i="30"/>
  <c r="A50" i="30"/>
  <c r="F49" i="30"/>
  <c r="E49" i="30"/>
  <c r="D49" i="30"/>
  <c r="C49" i="30"/>
  <c r="B49" i="30"/>
  <c r="A49" i="30"/>
  <c r="F48" i="30"/>
  <c r="E48" i="30"/>
  <c r="D48" i="30"/>
  <c r="C48" i="30"/>
  <c r="B48" i="30"/>
  <c r="A48" i="30"/>
  <c r="F47" i="30"/>
  <c r="E47" i="30"/>
  <c r="D47" i="30"/>
  <c r="C47" i="30"/>
  <c r="B47" i="30"/>
  <c r="A47" i="30"/>
  <c r="F46" i="30"/>
  <c r="E46" i="30"/>
  <c r="D46" i="30"/>
  <c r="C46" i="30"/>
  <c r="B46" i="30"/>
  <c r="A46" i="30"/>
  <c r="F45" i="30"/>
  <c r="E45" i="30"/>
  <c r="D45" i="30"/>
  <c r="C45" i="30"/>
  <c r="B45" i="30"/>
  <c r="A45" i="30"/>
  <c r="F44" i="30"/>
  <c r="E44" i="30"/>
  <c r="D44" i="30"/>
  <c r="C44" i="30"/>
  <c r="B44" i="30"/>
  <c r="A44" i="30"/>
  <c r="F43" i="30"/>
  <c r="E43" i="30"/>
  <c r="D43" i="30"/>
  <c r="C43" i="30"/>
  <c r="B43" i="30"/>
  <c r="A43" i="30"/>
  <c r="F42" i="30"/>
  <c r="E42" i="30"/>
  <c r="D42" i="30"/>
  <c r="C42" i="30"/>
  <c r="B42" i="30"/>
  <c r="A42" i="30"/>
  <c r="F41" i="30"/>
  <c r="E41" i="30"/>
  <c r="D41" i="30"/>
  <c r="C41" i="30"/>
  <c r="B41" i="30"/>
  <c r="A41" i="30"/>
  <c r="F40" i="30"/>
  <c r="E40" i="30"/>
  <c r="D40" i="30"/>
  <c r="C40" i="30"/>
  <c r="B40" i="30"/>
  <c r="A40" i="30"/>
  <c r="F39" i="30"/>
  <c r="E39" i="30"/>
  <c r="D39" i="30"/>
  <c r="C39" i="30"/>
  <c r="B39" i="30"/>
  <c r="A39" i="30"/>
  <c r="F38" i="30"/>
  <c r="E38" i="30"/>
  <c r="D38" i="30"/>
  <c r="C38" i="30"/>
  <c r="B38" i="30"/>
  <c r="A38" i="30"/>
  <c r="F37" i="30"/>
  <c r="E37" i="30"/>
  <c r="D37" i="30"/>
  <c r="C37" i="30"/>
  <c r="B37" i="30"/>
  <c r="A37" i="30"/>
  <c r="F36" i="30"/>
  <c r="E36" i="30"/>
  <c r="D36" i="30"/>
  <c r="C36" i="30"/>
  <c r="B36" i="30"/>
  <c r="A36" i="30"/>
  <c r="F35" i="30"/>
  <c r="E35" i="30"/>
  <c r="D35" i="30"/>
  <c r="C35" i="30"/>
  <c r="B35" i="30"/>
  <c r="A35" i="30"/>
  <c r="F34" i="30"/>
  <c r="E34" i="30"/>
  <c r="D34" i="30"/>
  <c r="C34" i="30"/>
  <c r="B34" i="30"/>
  <c r="A34" i="30"/>
  <c r="F33" i="30"/>
  <c r="E33" i="30"/>
  <c r="D33" i="30"/>
  <c r="C33" i="30"/>
  <c r="B33" i="30"/>
  <c r="A33" i="30"/>
  <c r="F32" i="30"/>
  <c r="E32" i="30"/>
  <c r="D32" i="30"/>
  <c r="C32" i="30"/>
  <c r="B32" i="30"/>
  <c r="A32" i="30"/>
  <c r="F31" i="30"/>
  <c r="E31" i="30"/>
  <c r="D31" i="30"/>
  <c r="C31" i="30"/>
  <c r="B31" i="30"/>
  <c r="A31" i="30"/>
  <c r="F30" i="30"/>
  <c r="E30" i="30"/>
  <c r="D30" i="30"/>
  <c r="C30" i="30"/>
  <c r="B30" i="30"/>
  <c r="A30" i="30"/>
  <c r="F29" i="30"/>
  <c r="E29" i="30"/>
  <c r="D29" i="30"/>
  <c r="C29" i="30"/>
  <c r="B29" i="30"/>
  <c r="A29" i="30"/>
  <c r="F28" i="30"/>
  <c r="E28" i="30"/>
  <c r="D28" i="30"/>
  <c r="C28" i="30"/>
  <c r="B28" i="30"/>
  <c r="A28" i="30"/>
  <c r="F27" i="30"/>
  <c r="E27" i="30"/>
  <c r="D27" i="30"/>
  <c r="C27" i="30"/>
  <c r="B27" i="30"/>
  <c r="A27" i="30"/>
  <c r="F26" i="30"/>
  <c r="E26" i="30"/>
  <c r="D26" i="30"/>
  <c r="C26" i="30"/>
  <c r="B26" i="30"/>
  <c r="A26" i="30"/>
  <c r="F25" i="30"/>
  <c r="E25" i="30"/>
  <c r="D25" i="30"/>
  <c r="C25" i="30"/>
  <c r="B25" i="30"/>
  <c r="A25" i="30"/>
  <c r="F24" i="30"/>
  <c r="E24" i="30"/>
  <c r="D24" i="30"/>
  <c r="C24" i="30"/>
  <c r="B24" i="30"/>
  <c r="A24" i="30"/>
  <c r="F23" i="30"/>
  <c r="E23" i="30"/>
  <c r="D23" i="30"/>
  <c r="C23" i="30"/>
  <c r="B23" i="30"/>
  <c r="A23" i="30"/>
  <c r="F22" i="30"/>
  <c r="E22" i="30"/>
  <c r="D22" i="30"/>
  <c r="C22" i="30"/>
  <c r="B22" i="30"/>
  <c r="A22" i="30"/>
  <c r="F21" i="30"/>
  <c r="E21" i="30"/>
  <c r="D21" i="30"/>
  <c r="C21" i="30"/>
  <c r="B21" i="30"/>
  <c r="A21" i="30"/>
  <c r="F20" i="30"/>
  <c r="E20" i="30"/>
  <c r="D20" i="30"/>
  <c r="C20" i="30"/>
  <c r="B20" i="30"/>
  <c r="A20" i="30"/>
  <c r="F19" i="30"/>
  <c r="E19" i="30"/>
  <c r="D19" i="30"/>
  <c r="C19" i="30"/>
  <c r="B19" i="30"/>
  <c r="A19" i="30"/>
  <c r="F18" i="30"/>
  <c r="E18" i="30"/>
  <c r="D18" i="30"/>
  <c r="C18" i="30"/>
  <c r="B18" i="30"/>
  <c r="A18" i="30"/>
  <c r="F17" i="30"/>
  <c r="E17" i="30"/>
  <c r="D17" i="30"/>
  <c r="C17" i="30"/>
  <c r="B17" i="30"/>
  <c r="A17" i="30"/>
  <c r="F16" i="30"/>
  <c r="E16" i="30"/>
  <c r="D16" i="30"/>
  <c r="C16" i="30"/>
  <c r="B16" i="30"/>
  <c r="A16" i="30"/>
  <c r="F15" i="30"/>
  <c r="E15" i="30"/>
  <c r="D15" i="30"/>
  <c r="C15" i="30"/>
  <c r="B15" i="30"/>
  <c r="A15" i="30"/>
  <c r="F14" i="30"/>
  <c r="E14" i="30"/>
  <c r="D14" i="30"/>
  <c r="C14" i="30"/>
  <c r="B14" i="30"/>
  <c r="A14" i="30"/>
  <c r="F13" i="30"/>
  <c r="E13" i="30"/>
  <c r="D13" i="30"/>
  <c r="C13" i="30"/>
  <c r="B13" i="30"/>
  <c r="A13" i="30"/>
  <c r="F12" i="30"/>
  <c r="E12" i="30"/>
  <c r="D12" i="30"/>
  <c r="C12" i="30"/>
  <c r="B12" i="30"/>
  <c r="A12" i="30"/>
  <c r="F11" i="30"/>
  <c r="E11" i="30"/>
  <c r="D11" i="30"/>
  <c r="C11" i="30"/>
  <c r="B11" i="30"/>
  <c r="A11" i="30"/>
  <c r="F10" i="30"/>
  <c r="E10" i="30"/>
  <c r="D10" i="30"/>
  <c r="C10" i="30"/>
  <c r="B10" i="30"/>
  <c r="A10" i="30"/>
  <c r="F9" i="30"/>
  <c r="E9" i="30"/>
  <c r="D9" i="30"/>
  <c r="C9" i="30"/>
  <c r="B9" i="30"/>
  <c r="A9" i="30"/>
  <c r="F8" i="30"/>
  <c r="E8" i="30"/>
  <c r="D8" i="30"/>
  <c r="C8" i="30"/>
  <c r="B8" i="30"/>
  <c r="A8" i="30"/>
  <c r="F7" i="30"/>
  <c r="E7" i="30"/>
  <c r="D7" i="30"/>
  <c r="C7" i="30"/>
  <c r="B7" i="30"/>
  <c r="A7" i="30"/>
  <c r="F6" i="30"/>
  <c r="E6" i="30"/>
  <c r="D6" i="30"/>
  <c r="C6" i="30"/>
  <c r="B6" i="30"/>
  <c r="A6" i="30"/>
  <c r="F5" i="30"/>
  <c r="E5" i="30"/>
  <c r="D5" i="30"/>
  <c r="C5" i="30"/>
  <c r="B5" i="30"/>
  <c r="A5" i="30"/>
  <c r="F4" i="30"/>
  <c r="E4" i="30"/>
  <c r="D4" i="30"/>
  <c r="C4" i="30"/>
  <c r="B4" i="30"/>
  <c r="A4" i="30"/>
  <c r="F3" i="30"/>
  <c r="E3" i="30"/>
  <c r="D3" i="30"/>
  <c r="C3" i="30"/>
  <c r="B3" i="30"/>
  <c r="A3" i="30"/>
  <c r="F2" i="30"/>
  <c r="E2" i="30"/>
  <c r="D2" i="30"/>
  <c r="C2" i="30"/>
  <c r="B2" i="30"/>
  <c r="A2" i="30"/>
  <c r="F1" i="30"/>
  <c r="E1" i="30"/>
  <c r="D1" i="30"/>
  <c r="W67" i="29"/>
  <c r="S67" i="29"/>
  <c r="O67" i="29"/>
  <c r="K67" i="29"/>
  <c r="B67" i="29"/>
  <c r="W66" i="29"/>
  <c r="S66" i="29"/>
  <c r="O66" i="29"/>
  <c r="K66" i="29"/>
  <c r="B66" i="29"/>
  <c r="W65" i="29"/>
  <c r="S65" i="29"/>
  <c r="O65" i="29"/>
  <c r="K65" i="29"/>
  <c r="B65" i="29"/>
  <c r="W64" i="29"/>
  <c r="S64" i="29"/>
  <c r="O64" i="29"/>
  <c r="K64" i="29"/>
  <c r="B64" i="29"/>
  <c r="W63" i="29"/>
  <c r="S63" i="29"/>
  <c r="O63" i="29"/>
  <c r="K63" i="29"/>
  <c r="B63" i="29"/>
  <c r="W62" i="29"/>
  <c r="S62" i="29"/>
  <c r="O62" i="29"/>
  <c r="K62" i="29"/>
  <c r="B62" i="29"/>
  <c r="W61" i="29"/>
  <c r="S61" i="29"/>
  <c r="O61" i="29"/>
  <c r="K61" i="29"/>
  <c r="B61" i="29"/>
  <c r="W60" i="29"/>
  <c r="S60" i="29"/>
  <c r="O60" i="29"/>
  <c r="K60" i="29"/>
  <c r="B60" i="29"/>
  <c r="W59" i="29"/>
  <c r="S59" i="29"/>
  <c r="O59" i="29"/>
  <c r="K59" i="29"/>
  <c r="G59" i="29"/>
  <c r="F59" i="29"/>
  <c r="E59" i="29"/>
  <c r="B59" i="29"/>
  <c r="W58" i="29"/>
  <c r="S58" i="29"/>
  <c r="O58" i="29"/>
  <c r="K58" i="29"/>
  <c r="G58" i="29"/>
  <c r="F58" i="29"/>
  <c r="E58" i="29"/>
  <c r="B58" i="29"/>
  <c r="W57" i="29"/>
  <c r="S57" i="29"/>
  <c r="O57" i="29"/>
  <c r="K57" i="29"/>
  <c r="G57" i="29"/>
  <c r="F57" i="29"/>
  <c r="E57" i="29"/>
  <c r="B57" i="29"/>
  <c r="W56" i="29"/>
  <c r="S56" i="29"/>
  <c r="O56" i="29"/>
  <c r="K56" i="29"/>
  <c r="G56" i="29"/>
  <c r="F56" i="29"/>
  <c r="E56" i="29"/>
  <c r="B56" i="29"/>
  <c r="W55" i="29"/>
  <c r="S55" i="29"/>
  <c r="O55" i="29"/>
  <c r="K55" i="29"/>
  <c r="G55" i="29"/>
  <c r="F55" i="29"/>
  <c r="E55" i="29"/>
  <c r="B55" i="29"/>
  <c r="W54" i="29"/>
  <c r="S54" i="29"/>
  <c r="O54" i="29"/>
  <c r="K54" i="29"/>
  <c r="G54" i="29"/>
  <c r="F54" i="29"/>
  <c r="E54" i="29"/>
  <c r="B54" i="29"/>
  <c r="W53" i="29"/>
  <c r="S53" i="29"/>
  <c r="O53" i="29"/>
  <c r="K53" i="29"/>
  <c r="G53" i="29"/>
  <c r="F53" i="29"/>
  <c r="E53" i="29"/>
  <c r="B53" i="29"/>
  <c r="W52" i="29"/>
  <c r="S52" i="29"/>
  <c r="O52" i="29"/>
  <c r="K52" i="29"/>
  <c r="G52" i="29"/>
  <c r="F52" i="29"/>
  <c r="E52" i="29"/>
  <c r="B52" i="29"/>
  <c r="W51" i="29"/>
  <c r="S51" i="29"/>
  <c r="O51" i="29"/>
  <c r="K51" i="29"/>
  <c r="G51" i="29"/>
  <c r="F51" i="29"/>
  <c r="E51" i="29"/>
  <c r="B51" i="29"/>
  <c r="W50" i="29"/>
  <c r="S50" i="29"/>
  <c r="O50" i="29"/>
  <c r="K50" i="29"/>
  <c r="G50" i="29"/>
  <c r="F50" i="29"/>
  <c r="E50" i="29"/>
  <c r="B50" i="29"/>
  <c r="W49" i="29"/>
  <c r="S49" i="29"/>
  <c r="O49" i="29"/>
  <c r="K49" i="29"/>
  <c r="G49" i="29"/>
  <c r="F49" i="29"/>
  <c r="E49" i="29"/>
  <c r="B49" i="29"/>
  <c r="W48" i="29"/>
  <c r="S48" i="29"/>
  <c r="O48" i="29"/>
  <c r="K48" i="29"/>
  <c r="G48" i="29"/>
  <c r="F48" i="29"/>
  <c r="E48" i="29"/>
  <c r="B48" i="29"/>
  <c r="W47" i="29"/>
  <c r="S47" i="29"/>
  <c r="O47" i="29"/>
  <c r="K47" i="29"/>
  <c r="G47" i="29"/>
  <c r="F47" i="29"/>
  <c r="E47" i="29"/>
  <c r="B47" i="29"/>
  <c r="W46" i="29"/>
  <c r="S46" i="29"/>
  <c r="O46" i="29"/>
  <c r="K46" i="29"/>
  <c r="G46" i="29"/>
  <c r="F46" i="29"/>
  <c r="E46" i="29"/>
  <c r="B46" i="29"/>
  <c r="W45" i="29"/>
  <c r="S45" i="29"/>
  <c r="O45" i="29"/>
  <c r="K45" i="29"/>
  <c r="G45" i="29"/>
  <c r="F45" i="29"/>
  <c r="E45" i="29"/>
  <c r="B45" i="29"/>
  <c r="W44" i="29"/>
  <c r="S44" i="29"/>
  <c r="O44" i="29"/>
  <c r="K44" i="29"/>
  <c r="G44" i="29"/>
  <c r="F44" i="29"/>
  <c r="E44" i="29"/>
  <c r="B44" i="29"/>
  <c r="W43" i="29"/>
  <c r="S43" i="29"/>
  <c r="O43" i="29"/>
  <c r="K43" i="29"/>
  <c r="G43" i="29"/>
  <c r="F43" i="29"/>
  <c r="E43" i="29"/>
  <c r="B43" i="29"/>
  <c r="W42" i="29"/>
  <c r="S42" i="29"/>
  <c r="O42" i="29"/>
  <c r="K42" i="29"/>
  <c r="G42" i="29"/>
  <c r="F42" i="29"/>
  <c r="E42" i="29"/>
  <c r="B42" i="29"/>
  <c r="W41" i="29"/>
  <c r="S41" i="29"/>
  <c r="O41" i="29"/>
  <c r="K41" i="29"/>
  <c r="G41" i="29"/>
  <c r="F41" i="29"/>
  <c r="E41" i="29"/>
  <c r="B41" i="29"/>
  <c r="W40" i="29"/>
  <c r="S40" i="29"/>
  <c r="O40" i="29"/>
  <c r="K40" i="29"/>
  <c r="G40" i="29"/>
  <c r="F40" i="29"/>
  <c r="E40" i="29"/>
  <c r="B40" i="29"/>
  <c r="W39" i="29"/>
  <c r="S39" i="29"/>
  <c r="O39" i="29"/>
  <c r="K39" i="29"/>
  <c r="G39" i="29"/>
  <c r="F39" i="29"/>
  <c r="E39" i="29"/>
  <c r="B39" i="29"/>
  <c r="W38" i="29"/>
  <c r="S38" i="29"/>
  <c r="O38" i="29"/>
  <c r="K38" i="29"/>
  <c r="G38" i="29"/>
  <c r="F38" i="29"/>
  <c r="E38" i="29"/>
  <c r="B38" i="29"/>
  <c r="W37" i="29"/>
  <c r="S37" i="29"/>
  <c r="O37" i="29"/>
  <c r="K37" i="29"/>
  <c r="G37" i="29"/>
  <c r="F37" i="29"/>
  <c r="E37" i="29"/>
  <c r="B37" i="29"/>
  <c r="W36" i="29"/>
  <c r="S36" i="29"/>
  <c r="O36" i="29"/>
  <c r="K36" i="29"/>
  <c r="G36" i="29"/>
  <c r="F36" i="29"/>
  <c r="E36" i="29"/>
  <c r="B36" i="29"/>
  <c r="W35" i="29"/>
  <c r="S35" i="29"/>
  <c r="O35" i="29"/>
  <c r="K35" i="29"/>
  <c r="G35" i="29"/>
  <c r="F35" i="29"/>
  <c r="E35" i="29"/>
  <c r="B35" i="29"/>
  <c r="W34" i="29"/>
  <c r="S34" i="29"/>
  <c r="O34" i="29"/>
  <c r="K34" i="29"/>
  <c r="G34" i="29"/>
  <c r="F34" i="29"/>
  <c r="E34" i="29"/>
  <c r="B34" i="29"/>
  <c r="W33" i="29"/>
  <c r="S33" i="29"/>
  <c r="O33" i="29"/>
  <c r="K33" i="29"/>
  <c r="G33" i="29"/>
  <c r="F33" i="29"/>
  <c r="E33" i="29"/>
  <c r="B33" i="29"/>
  <c r="W32" i="29"/>
  <c r="S32" i="29"/>
  <c r="O32" i="29"/>
  <c r="K32" i="29"/>
  <c r="G32" i="29"/>
  <c r="F32" i="29"/>
  <c r="E32" i="29"/>
  <c r="B32" i="29"/>
  <c r="AP31" i="29"/>
  <c r="AO31" i="29"/>
  <c r="AB31" i="29"/>
  <c r="W31" i="29"/>
  <c r="S31" i="29"/>
  <c r="O31" i="29"/>
  <c r="K31" i="29"/>
  <c r="G31" i="29"/>
  <c r="F31" i="29"/>
  <c r="E31" i="29"/>
  <c r="B31" i="29"/>
  <c r="AP30" i="29"/>
  <c r="AO30" i="29"/>
  <c r="AB30" i="29"/>
  <c r="W30" i="29"/>
  <c r="S30" i="29"/>
  <c r="O30" i="29"/>
  <c r="K30" i="29"/>
  <c r="G30" i="29"/>
  <c r="F30" i="29"/>
  <c r="E30" i="29"/>
  <c r="B30" i="29"/>
  <c r="AP29" i="29"/>
  <c r="AO29" i="29"/>
  <c r="AB29" i="29"/>
  <c r="W29" i="29"/>
  <c r="S29" i="29"/>
  <c r="O29" i="29"/>
  <c r="K29" i="29"/>
  <c r="G29" i="29"/>
  <c r="F29" i="29"/>
  <c r="E29" i="29"/>
  <c r="B29" i="29"/>
  <c r="AP28" i="29"/>
  <c r="AO28" i="29"/>
  <c r="AB28" i="29"/>
  <c r="W28" i="29"/>
  <c r="S28" i="29"/>
  <c r="O28" i="29"/>
  <c r="K28" i="29"/>
  <c r="G28" i="29"/>
  <c r="F28" i="29"/>
  <c r="E28" i="29"/>
  <c r="B28" i="29"/>
  <c r="AP27" i="29"/>
  <c r="AO27" i="29"/>
  <c r="AB27" i="29"/>
  <c r="W27" i="29"/>
  <c r="S27" i="29"/>
  <c r="O27" i="29"/>
  <c r="K27" i="29"/>
  <c r="G27" i="29"/>
  <c r="F27" i="29"/>
  <c r="E27" i="29"/>
  <c r="B27" i="29"/>
  <c r="AP26" i="29"/>
  <c r="AO26" i="29"/>
  <c r="AB26" i="29"/>
  <c r="W26" i="29"/>
  <c r="S26" i="29"/>
  <c r="O26" i="29"/>
  <c r="K26" i="29"/>
  <c r="G26" i="29"/>
  <c r="F26" i="29"/>
  <c r="E26" i="29"/>
  <c r="B26" i="29"/>
  <c r="AP25" i="29"/>
  <c r="AO25" i="29"/>
  <c r="AB25" i="29"/>
  <c r="W25" i="29"/>
  <c r="S25" i="29"/>
  <c r="O25" i="29"/>
  <c r="K25" i="29"/>
  <c r="G25" i="29"/>
  <c r="F25" i="29"/>
  <c r="E25" i="29"/>
  <c r="B25" i="29"/>
  <c r="AP24" i="29"/>
  <c r="AO24" i="29"/>
  <c r="AB24" i="29"/>
  <c r="W24" i="29"/>
  <c r="S24" i="29"/>
  <c r="O24" i="29"/>
  <c r="K24" i="29"/>
  <c r="G24" i="29"/>
  <c r="F24" i="29"/>
  <c r="E24" i="29"/>
  <c r="B24" i="29"/>
  <c r="AP23" i="29"/>
  <c r="AO23" i="29"/>
  <c r="AB23" i="29"/>
  <c r="W23" i="29"/>
  <c r="S23" i="29"/>
  <c r="O23" i="29"/>
  <c r="K23" i="29"/>
  <c r="G23" i="29"/>
  <c r="F23" i="29"/>
  <c r="E23" i="29"/>
  <c r="B23" i="29"/>
  <c r="AP22" i="29"/>
  <c r="AO22" i="29"/>
  <c r="AB22" i="29"/>
  <c r="W22" i="29"/>
  <c r="S22" i="29"/>
  <c r="O22" i="29"/>
  <c r="K22" i="29"/>
  <c r="G22" i="29"/>
  <c r="F22" i="29"/>
  <c r="E22" i="29"/>
  <c r="B22" i="29"/>
  <c r="AP21" i="29"/>
  <c r="AO21" i="29"/>
  <c r="AB21" i="29"/>
  <c r="W21" i="29"/>
  <c r="S21" i="29"/>
  <c r="O21" i="29"/>
  <c r="K21" i="29"/>
  <c r="G21" i="29"/>
  <c r="F21" i="29"/>
  <c r="E21" i="29"/>
  <c r="B21" i="29"/>
  <c r="AP20" i="29"/>
  <c r="AO20" i="29"/>
  <c r="AB20" i="29"/>
  <c r="W20" i="29"/>
  <c r="S20" i="29"/>
  <c r="O20" i="29"/>
  <c r="K20" i="29"/>
  <c r="G20" i="29"/>
  <c r="F20" i="29"/>
  <c r="E20" i="29"/>
  <c r="B20" i="29"/>
  <c r="AP19" i="29"/>
  <c r="AO19" i="29"/>
  <c r="AB19" i="29"/>
  <c r="W19" i="29"/>
  <c r="S19" i="29"/>
  <c r="O19" i="29"/>
  <c r="K19" i="29"/>
  <c r="G19" i="29"/>
  <c r="F19" i="29"/>
  <c r="E19" i="29"/>
  <c r="B19" i="29"/>
  <c r="AP18" i="29"/>
  <c r="AO18" i="29"/>
  <c r="AB18" i="29"/>
  <c r="W18" i="29"/>
  <c r="S18" i="29"/>
  <c r="O18" i="29"/>
  <c r="K18" i="29"/>
  <c r="G18" i="29"/>
  <c r="F18" i="29"/>
  <c r="E18" i="29"/>
  <c r="B18" i="29"/>
  <c r="AP17" i="29"/>
  <c r="AO17" i="29"/>
  <c r="AB17" i="29"/>
  <c r="W17" i="29"/>
  <c r="S17" i="29"/>
  <c r="O17" i="29"/>
  <c r="K17" i="29"/>
  <c r="G17" i="29"/>
  <c r="F17" i="29"/>
  <c r="E17" i="29"/>
  <c r="B17" i="29"/>
  <c r="AP16" i="29"/>
  <c r="AO16" i="29"/>
  <c r="AB16" i="29"/>
  <c r="W16" i="29"/>
  <c r="S16" i="29"/>
  <c r="O16" i="29"/>
  <c r="K16" i="29"/>
  <c r="G16" i="29"/>
  <c r="F16" i="29"/>
  <c r="E16" i="29"/>
  <c r="B16" i="29"/>
  <c r="AP15" i="29"/>
  <c r="AO15" i="29"/>
  <c r="AB15" i="29"/>
  <c r="W15" i="29"/>
  <c r="S15" i="29"/>
  <c r="O15" i="29"/>
  <c r="K15" i="29"/>
  <c r="G15" i="29"/>
  <c r="F15" i="29"/>
  <c r="E15" i="29"/>
  <c r="B15" i="29"/>
  <c r="AP14" i="29"/>
  <c r="AO14" i="29"/>
  <c r="AB14" i="29"/>
  <c r="W14" i="29"/>
  <c r="S14" i="29"/>
  <c r="O14" i="29"/>
  <c r="K14" i="29"/>
  <c r="G14" i="29"/>
  <c r="F14" i="29"/>
  <c r="E14" i="29"/>
  <c r="B14" i="29"/>
  <c r="AP13" i="29"/>
  <c r="AO13" i="29"/>
  <c r="AB13" i="29"/>
  <c r="W13" i="29"/>
  <c r="S13" i="29"/>
  <c r="O13" i="29"/>
  <c r="K13" i="29"/>
  <c r="G13" i="29"/>
  <c r="F13" i="29"/>
  <c r="E13" i="29"/>
  <c r="B13" i="29"/>
  <c r="AP12" i="29"/>
  <c r="AO12" i="29"/>
  <c r="AB12" i="29"/>
  <c r="W12" i="29"/>
  <c r="S12" i="29"/>
  <c r="O12" i="29"/>
  <c r="K12" i="29"/>
  <c r="G12" i="29"/>
  <c r="F12" i="29"/>
  <c r="E12" i="29"/>
  <c r="B12" i="29"/>
  <c r="AP11" i="29"/>
  <c r="AO11" i="29"/>
  <c r="AB11" i="29"/>
  <c r="W11" i="29"/>
  <c r="S11" i="29"/>
  <c r="O11" i="29"/>
  <c r="K11" i="29"/>
  <c r="G11" i="29"/>
  <c r="F11" i="29"/>
  <c r="E11" i="29"/>
  <c r="B11" i="29"/>
  <c r="AP10" i="29"/>
  <c r="AO10" i="29"/>
  <c r="AB10" i="29"/>
  <c r="W10" i="29"/>
  <c r="S10" i="29"/>
  <c r="O10" i="29"/>
  <c r="K10" i="29"/>
  <c r="G10" i="29"/>
  <c r="F10" i="29"/>
  <c r="E10" i="29"/>
  <c r="B10" i="29"/>
  <c r="AP9" i="29"/>
  <c r="AO9" i="29"/>
  <c r="AB9" i="29"/>
  <c r="W9" i="29"/>
  <c r="S9" i="29"/>
  <c r="O9" i="29"/>
  <c r="K9" i="29"/>
  <c r="G9" i="29"/>
  <c r="F9" i="29"/>
  <c r="E9" i="29"/>
  <c r="B9" i="29"/>
  <c r="AP8" i="29"/>
  <c r="AO8" i="29"/>
  <c r="AB8" i="29"/>
  <c r="W8" i="29"/>
  <c r="S8" i="29"/>
  <c r="O8" i="29"/>
  <c r="K8" i="29"/>
  <c r="G8" i="29"/>
  <c r="F8" i="29"/>
  <c r="E8" i="29"/>
  <c r="B8" i="29"/>
  <c r="AP7" i="29"/>
  <c r="AO7" i="29"/>
  <c r="AB7" i="29"/>
  <c r="W7" i="29"/>
  <c r="S7" i="29"/>
  <c r="O7" i="29"/>
  <c r="K7" i="29"/>
  <c r="G7" i="29"/>
  <c r="F7" i="29"/>
  <c r="E7" i="29"/>
  <c r="B7" i="29"/>
  <c r="AP6" i="29"/>
  <c r="AO6" i="29"/>
  <c r="AB6" i="29"/>
  <c r="W6" i="29"/>
  <c r="S6" i="29"/>
  <c r="O6" i="29"/>
  <c r="K6" i="29"/>
  <c r="G6" i="29"/>
  <c r="F6" i="29"/>
  <c r="E6" i="29"/>
  <c r="B6" i="29"/>
  <c r="AP5" i="29"/>
  <c r="AO5" i="29"/>
  <c r="AB5" i="29"/>
  <c r="W5" i="29"/>
  <c r="S5" i="29"/>
  <c r="O5" i="29"/>
  <c r="K5" i="29"/>
  <c r="G5" i="29"/>
  <c r="F5" i="29"/>
  <c r="E5" i="29"/>
  <c r="B5" i="29"/>
  <c r="AP4" i="29"/>
  <c r="AO4" i="29"/>
  <c r="AB4" i="29"/>
  <c r="W4" i="29"/>
  <c r="S4" i="29"/>
  <c r="O4" i="29"/>
  <c r="K4" i="29"/>
  <c r="G4" i="29"/>
  <c r="F4" i="29"/>
  <c r="E4" i="29"/>
  <c r="B4" i="29"/>
  <c r="AP3" i="29"/>
  <c r="AO3" i="29"/>
  <c r="AB3" i="29"/>
  <c r="W3" i="29"/>
  <c r="S3" i="29"/>
  <c r="O3" i="29"/>
  <c r="K3" i="29"/>
  <c r="G3" i="29"/>
  <c r="F3" i="29"/>
  <c r="E3" i="29"/>
  <c r="B3" i="29"/>
  <c r="AP2" i="29"/>
  <c r="AO2" i="29"/>
  <c r="AB2" i="29"/>
  <c r="W2" i="29"/>
  <c r="S2" i="29"/>
  <c r="O2" i="29"/>
  <c r="K2" i="29"/>
  <c r="I2" i="29"/>
  <c r="G2" i="29"/>
  <c r="F2" i="29"/>
  <c r="E2" i="29"/>
  <c r="B2" i="29"/>
  <c r="G1" i="29"/>
  <c r="F1" i="29"/>
  <c r="E1" i="29"/>
  <c r="B1" i="29"/>
  <c r="A1" i="29"/>
  <c r="AC2" i="29" l="1"/>
  <c r="AQ2" i="29" s="1"/>
  <c r="AC17" i="29"/>
  <c r="AC21" i="29"/>
  <c r="AQ21" i="29" s="1"/>
  <c r="AC26" i="29"/>
  <c r="AQ26" i="29" s="1"/>
  <c r="AC20" i="29"/>
  <c r="AC6" i="29"/>
  <c r="AQ6" i="29" s="1"/>
  <c r="AC25" i="29"/>
  <c r="AQ25" i="29" s="1"/>
  <c r="AC9" i="29"/>
  <c r="AQ9" i="29" s="1"/>
  <c r="AC12" i="29"/>
  <c r="AQ12" i="29" s="1"/>
  <c r="AC14" i="29"/>
  <c r="AQ14" i="29" s="1"/>
  <c r="AC23" i="29"/>
  <c r="AQ23" i="29" s="1"/>
  <c r="AC29" i="29"/>
  <c r="AQ29" i="29" s="1"/>
  <c r="AC15" i="29"/>
  <c r="AQ15" i="29" s="1"/>
  <c r="AC5" i="29"/>
  <c r="AQ5" i="29" s="1"/>
  <c r="AC8" i="29"/>
  <c r="AQ8" i="29" s="1"/>
  <c r="AC11" i="29"/>
  <c r="AQ11" i="29" s="1"/>
  <c r="AQ17" i="29"/>
  <c r="AC28" i="29"/>
  <c r="AQ28" i="29" s="1"/>
  <c r="AC4" i="29"/>
  <c r="AQ4" i="29" s="1"/>
  <c r="AC18" i="29"/>
  <c r="AQ18" i="29" s="1"/>
  <c r="AC30" i="29"/>
  <c r="AQ30" i="29" s="1"/>
  <c r="AC27" i="29"/>
  <c r="AQ27" i="29" s="1"/>
  <c r="AC22" i="29"/>
  <c r="AQ22" i="29" s="1"/>
  <c r="AC31" i="29"/>
  <c r="AQ31" i="29" s="1"/>
  <c r="AC24" i="29"/>
  <c r="AQ24" i="29" s="1"/>
  <c r="AC3" i="29"/>
  <c r="AQ3" i="29" s="1"/>
  <c r="AQ20" i="29"/>
  <c r="AC10" i="29"/>
  <c r="AQ10" i="29" s="1"/>
  <c r="AC7" i="29"/>
  <c r="AQ7" i="29" s="1"/>
  <c r="AC13" i="29"/>
  <c r="AQ13" i="29" s="1"/>
  <c r="AC16" i="29"/>
  <c r="AQ16" i="29" s="1"/>
  <c r="AC19" i="29"/>
  <c r="AQ19" i="29" s="1"/>
  <c r="F67" i="28"/>
  <c r="E67" i="28"/>
  <c r="D67" i="28"/>
  <c r="C67" i="28"/>
  <c r="B67" i="28"/>
  <c r="A67" i="28"/>
  <c r="F66" i="28"/>
  <c r="E66" i="28"/>
  <c r="D66" i="28"/>
  <c r="C66" i="28"/>
  <c r="B66" i="28"/>
  <c r="A66" i="28"/>
  <c r="F65" i="28"/>
  <c r="E65" i="28"/>
  <c r="D65" i="28"/>
  <c r="C65" i="28"/>
  <c r="B65" i="28"/>
  <c r="A65" i="28"/>
  <c r="F64" i="28"/>
  <c r="E64" i="28"/>
  <c r="D64" i="28"/>
  <c r="C64" i="28"/>
  <c r="B64" i="28"/>
  <c r="A64" i="28"/>
  <c r="F63" i="28"/>
  <c r="E63" i="28"/>
  <c r="D63" i="28"/>
  <c r="C63" i="28"/>
  <c r="B63" i="28"/>
  <c r="A63" i="28"/>
  <c r="F62" i="28"/>
  <c r="E62" i="28"/>
  <c r="D62" i="28"/>
  <c r="C62" i="28"/>
  <c r="B62" i="28"/>
  <c r="A62" i="28"/>
  <c r="F61" i="28"/>
  <c r="E61" i="28"/>
  <c r="D61" i="28"/>
  <c r="C61" i="28"/>
  <c r="B61" i="28"/>
  <c r="A61" i="28"/>
  <c r="F60" i="28"/>
  <c r="E60" i="28"/>
  <c r="D60" i="28"/>
  <c r="C60" i="28"/>
  <c r="B60" i="28"/>
  <c r="A60" i="28"/>
  <c r="F59" i="28"/>
  <c r="E59" i="28"/>
  <c r="D59" i="28"/>
  <c r="C59" i="28"/>
  <c r="B59" i="28"/>
  <c r="A59" i="28"/>
  <c r="F58" i="28"/>
  <c r="E58" i="28"/>
  <c r="D58" i="28"/>
  <c r="C58" i="28"/>
  <c r="B58" i="28"/>
  <c r="A58" i="28"/>
  <c r="F57" i="28"/>
  <c r="E57" i="28"/>
  <c r="D57" i="28"/>
  <c r="C57" i="28"/>
  <c r="B57" i="28"/>
  <c r="A57" i="28"/>
  <c r="F56" i="28"/>
  <c r="E56" i="28"/>
  <c r="D56" i="28"/>
  <c r="C56" i="28"/>
  <c r="B56" i="28"/>
  <c r="A56" i="28"/>
  <c r="F55" i="28"/>
  <c r="E55" i="28"/>
  <c r="D55" i="28"/>
  <c r="C55" i="28"/>
  <c r="B55" i="28"/>
  <c r="A55" i="28"/>
  <c r="F54" i="28"/>
  <c r="E54" i="28"/>
  <c r="D54" i="28"/>
  <c r="C54" i="28"/>
  <c r="B54" i="28"/>
  <c r="A54" i="28"/>
  <c r="F53" i="28"/>
  <c r="E53" i="28"/>
  <c r="D53" i="28"/>
  <c r="C53" i="28"/>
  <c r="B53" i="28"/>
  <c r="A53" i="28"/>
  <c r="F52" i="28"/>
  <c r="E52" i="28"/>
  <c r="D52" i="28"/>
  <c r="C52" i="28"/>
  <c r="B52" i="28"/>
  <c r="A52" i="28"/>
  <c r="F51" i="28"/>
  <c r="E51" i="28"/>
  <c r="D51" i="28"/>
  <c r="C51" i="28"/>
  <c r="B51" i="28"/>
  <c r="A51" i="28"/>
  <c r="F50" i="28"/>
  <c r="E50" i="28"/>
  <c r="D50" i="28"/>
  <c r="C50" i="28"/>
  <c r="B50" i="28"/>
  <c r="A50" i="28"/>
  <c r="F49" i="28"/>
  <c r="E49" i="28"/>
  <c r="D49" i="28"/>
  <c r="C49" i="28"/>
  <c r="B49" i="28"/>
  <c r="A49" i="28"/>
  <c r="F48" i="28"/>
  <c r="E48" i="28"/>
  <c r="D48" i="28"/>
  <c r="C48" i="28"/>
  <c r="B48" i="28"/>
  <c r="A48" i="28"/>
  <c r="F47" i="28"/>
  <c r="E47" i="28"/>
  <c r="D47" i="28"/>
  <c r="C47" i="28"/>
  <c r="B47" i="28"/>
  <c r="A47" i="28"/>
  <c r="F46" i="28"/>
  <c r="E46" i="28"/>
  <c r="D46" i="28"/>
  <c r="C46" i="28"/>
  <c r="B46" i="28"/>
  <c r="A46" i="28"/>
  <c r="F45" i="28"/>
  <c r="E45" i="28"/>
  <c r="D45" i="28"/>
  <c r="C45" i="28"/>
  <c r="B45" i="28"/>
  <c r="A45" i="28"/>
  <c r="F44" i="28"/>
  <c r="E44" i="28"/>
  <c r="D44" i="28"/>
  <c r="C44" i="28"/>
  <c r="B44" i="28"/>
  <c r="A44" i="28"/>
  <c r="F43" i="28"/>
  <c r="E43" i="28"/>
  <c r="D43" i="28"/>
  <c r="C43" i="28"/>
  <c r="B43" i="28"/>
  <c r="A43" i="28"/>
  <c r="F42" i="28"/>
  <c r="E42" i="28"/>
  <c r="D42" i="28"/>
  <c r="C42" i="28"/>
  <c r="B42" i="28"/>
  <c r="A42" i="28"/>
  <c r="F41" i="28"/>
  <c r="E41" i="28"/>
  <c r="D41" i="28"/>
  <c r="C41" i="28"/>
  <c r="B41" i="28"/>
  <c r="A41" i="28"/>
  <c r="F40" i="28"/>
  <c r="E40" i="28"/>
  <c r="D40" i="28"/>
  <c r="C40" i="28"/>
  <c r="B40" i="28"/>
  <c r="A40" i="28"/>
  <c r="F39" i="28"/>
  <c r="E39" i="28"/>
  <c r="D39" i="28"/>
  <c r="C39" i="28"/>
  <c r="B39" i="28"/>
  <c r="A39" i="28"/>
  <c r="F38" i="28"/>
  <c r="E38" i="28"/>
  <c r="D38" i="28"/>
  <c r="C38" i="28"/>
  <c r="B38" i="28"/>
  <c r="A38" i="28"/>
  <c r="F37" i="28"/>
  <c r="E37" i="28"/>
  <c r="D37" i="28"/>
  <c r="C37" i="28"/>
  <c r="B37" i="28"/>
  <c r="A37" i="28"/>
  <c r="F36" i="28"/>
  <c r="E36" i="28"/>
  <c r="D36" i="28"/>
  <c r="C36" i="28"/>
  <c r="B36" i="28"/>
  <c r="A36" i="28"/>
  <c r="F35" i="28"/>
  <c r="E35" i="28"/>
  <c r="D35" i="28"/>
  <c r="C35" i="28"/>
  <c r="B35" i="28"/>
  <c r="A35" i="28"/>
  <c r="F34" i="28"/>
  <c r="E34" i="28"/>
  <c r="D34" i="28"/>
  <c r="C34" i="28"/>
  <c r="B34" i="28"/>
  <c r="A34" i="28"/>
  <c r="F33" i="28"/>
  <c r="E33" i="28"/>
  <c r="D33" i="28"/>
  <c r="C33" i="28"/>
  <c r="B33" i="28"/>
  <c r="A33" i="28"/>
  <c r="F32" i="28"/>
  <c r="E32" i="28"/>
  <c r="D32" i="28"/>
  <c r="C32" i="28"/>
  <c r="B32" i="28"/>
  <c r="A32" i="28"/>
  <c r="F31" i="28"/>
  <c r="E31" i="28"/>
  <c r="D31" i="28"/>
  <c r="C31" i="28"/>
  <c r="B31" i="28"/>
  <c r="A31" i="28"/>
  <c r="F30" i="28"/>
  <c r="E30" i="28"/>
  <c r="D30" i="28"/>
  <c r="C30" i="28"/>
  <c r="B30" i="28"/>
  <c r="A30" i="28"/>
  <c r="F29" i="28"/>
  <c r="E29" i="28"/>
  <c r="D29" i="28"/>
  <c r="C29" i="28"/>
  <c r="B29" i="28"/>
  <c r="A29" i="28"/>
  <c r="F28" i="28"/>
  <c r="E28" i="28"/>
  <c r="D28" i="28"/>
  <c r="C28" i="28"/>
  <c r="B28" i="28"/>
  <c r="A28" i="28"/>
  <c r="F27" i="28"/>
  <c r="E27" i="28"/>
  <c r="D27" i="28"/>
  <c r="C27" i="28"/>
  <c r="B27" i="28"/>
  <c r="A27" i="28"/>
  <c r="F26" i="28"/>
  <c r="E26" i="28"/>
  <c r="D26" i="28"/>
  <c r="C26" i="28"/>
  <c r="B26" i="28"/>
  <c r="A26" i="28"/>
  <c r="F25" i="28"/>
  <c r="E25" i="28"/>
  <c r="D25" i="28"/>
  <c r="C25" i="28"/>
  <c r="B25" i="28"/>
  <c r="A25" i="28"/>
  <c r="F24" i="28"/>
  <c r="E24" i="28"/>
  <c r="D24" i="28"/>
  <c r="C24" i="28"/>
  <c r="B24" i="28"/>
  <c r="A24" i="28"/>
  <c r="F23" i="28"/>
  <c r="E23" i="28"/>
  <c r="D23" i="28"/>
  <c r="C23" i="28"/>
  <c r="B23" i="28"/>
  <c r="A23" i="28"/>
  <c r="F22" i="28"/>
  <c r="E22" i="28"/>
  <c r="D22" i="28"/>
  <c r="C22" i="28"/>
  <c r="B22" i="28"/>
  <c r="A22" i="28"/>
  <c r="F21" i="28"/>
  <c r="E21" i="28"/>
  <c r="D21" i="28"/>
  <c r="C21" i="28"/>
  <c r="B21" i="28"/>
  <c r="A21" i="28"/>
  <c r="F20" i="28"/>
  <c r="E20" i="28"/>
  <c r="D20" i="28"/>
  <c r="C20" i="28"/>
  <c r="B20" i="28"/>
  <c r="A20" i="28"/>
  <c r="F19" i="28"/>
  <c r="E19" i="28"/>
  <c r="D19" i="28"/>
  <c r="C19" i="28"/>
  <c r="B19" i="28"/>
  <c r="A19" i="28"/>
  <c r="F18" i="28"/>
  <c r="E18" i="28"/>
  <c r="D18" i="28"/>
  <c r="C18" i="28"/>
  <c r="B18" i="28"/>
  <c r="A18" i="28"/>
  <c r="F17" i="28"/>
  <c r="E17" i="28"/>
  <c r="D17" i="28"/>
  <c r="C17" i="28"/>
  <c r="B17" i="28"/>
  <c r="A17" i="28"/>
  <c r="F16" i="28"/>
  <c r="E16" i="28"/>
  <c r="D16" i="28"/>
  <c r="C16" i="28"/>
  <c r="B16" i="28"/>
  <c r="A16" i="28"/>
  <c r="F15" i="28"/>
  <c r="E15" i="28"/>
  <c r="D15" i="28"/>
  <c r="C15" i="28"/>
  <c r="B15" i="28"/>
  <c r="A15" i="28"/>
  <c r="F14" i="28"/>
  <c r="E14" i="28"/>
  <c r="D14" i="28"/>
  <c r="C14" i="28"/>
  <c r="B14" i="28"/>
  <c r="A14" i="28"/>
  <c r="F13" i="28"/>
  <c r="E13" i="28"/>
  <c r="D13" i="28"/>
  <c r="C13" i="28"/>
  <c r="B13" i="28"/>
  <c r="A13" i="28"/>
  <c r="F12" i="28"/>
  <c r="E12" i="28"/>
  <c r="D12" i="28"/>
  <c r="C12" i="28"/>
  <c r="B12" i="28"/>
  <c r="A12" i="28"/>
  <c r="F11" i="28"/>
  <c r="E11" i="28"/>
  <c r="D11" i="28"/>
  <c r="C11" i="28"/>
  <c r="B11" i="28"/>
  <c r="A11" i="28"/>
  <c r="F10" i="28"/>
  <c r="E10" i="28"/>
  <c r="D10" i="28"/>
  <c r="C10" i="28"/>
  <c r="B10" i="28"/>
  <c r="A10" i="28"/>
  <c r="F9" i="28"/>
  <c r="E9" i="28"/>
  <c r="D9" i="28"/>
  <c r="C9" i="28"/>
  <c r="B9" i="28"/>
  <c r="A9" i="28"/>
  <c r="F8" i="28"/>
  <c r="E8" i="28"/>
  <c r="D8" i="28"/>
  <c r="C8" i="28"/>
  <c r="B8" i="28"/>
  <c r="A8" i="28"/>
  <c r="F7" i="28"/>
  <c r="E7" i="28"/>
  <c r="D7" i="28"/>
  <c r="C7" i="28"/>
  <c r="B7" i="28"/>
  <c r="A7" i="28"/>
  <c r="F6" i="28"/>
  <c r="E6" i="28"/>
  <c r="D6" i="28"/>
  <c r="C6" i="28"/>
  <c r="B6" i="28"/>
  <c r="A6" i="28"/>
  <c r="F5" i="28"/>
  <c r="E5" i="28"/>
  <c r="D5" i="28"/>
  <c r="C5" i="28"/>
  <c r="B5" i="28"/>
  <c r="A5" i="28"/>
  <c r="F4" i="28"/>
  <c r="E4" i="28"/>
  <c r="D4" i="28"/>
  <c r="C4" i="28"/>
  <c r="B4" i="28"/>
  <c r="A4" i="28"/>
  <c r="F3" i="28"/>
  <c r="E3" i="28"/>
  <c r="D3" i="28"/>
  <c r="C3" i="28"/>
  <c r="B3" i="28"/>
  <c r="A3" i="28"/>
  <c r="F2" i="28"/>
  <c r="E2" i="28"/>
  <c r="D2" i="28"/>
  <c r="C2" i="28"/>
  <c r="B2" i="28"/>
  <c r="A2" i="28"/>
  <c r="F1" i="28"/>
  <c r="E1" i="28"/>
  <c r="D1" i="28"/>
  <c r="R61" i="1" l="1"/>
  <c r="S61" i="1"/>
  <c r="T61" i="1"/>
  <c r="U61" i="1"/>
  <c r="V61" i="1"/>
  <c r="W61" i="1"/>
  <c r="Y61" i="1"/>
  <c r="D3" i="18" l="1"/>
  <c r="D72" i="25" l="1"/>
  <c r="D73" i="25"/>
  <c r="D74" i="25"/>
  <c r="D75" i="25"/>
  <c r="D76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11" i="25"/>
  <c r="D1" i="26" l="1"/>
  <c r="F67" i="26"/>
  <c r="E67" i="26"/>
  <c r="D67" i="26"/>
  <c r="F66" i="26"/>
  <c r="E66" i="26"/>
  <c r="D66" i="26"/>
  <c r="F65" i="26"/>
  <c r="E65" i="26"/>
  <c r="D65" i="26"/>
  <c r="F64" i="26"/>
  <c r="E64" i="26"/>
  <c r="D64" i="26"/>
  <c r="F63" i="26"/>
  <c r="E63" i="26"/>
  <c r="D63" i="26"/>
  <c r="F62" i="26"/>
  <c r="E62" i="26"/>
  <c r="D62" i="26"/>
  <c r="F61" i="26"/>
  <c r="E61" i="26"/>
  <c r="D61" i="26"/>
  <c r="F60" i="26"/>
  <c r="E60" i="26"/>
  <c r="D60" i="26"/>
  <c r="F59" i="26"/>
  <c r="E59" i="26"/>
  <c r="D59" i="26"/>
  <c r="F58" i="26"/>
  <c r="E58" i="26"/>
  <c r="D58" i="26"/>
  <c r="F57" i="26"/>
  <c r="E57" i="26"/>
  <c r="D57" i="26"/>
  <c r="F56" i="26"/>
  <c r="E56" i="26"/>
  <c r="D56" i="26"/>
  <c r="F55" i="26"/>
  <c r="E55" i="26"/>
  <c r="D55" i="26"/>
  <c r="F54" i="26"/>
  <c r="E54" i="26"/>
  <c r="D54" i="26"/>
  <c r="F53" i="26"/>
  <c r="E53" i="26"/>
  <c r="D53" i="26"/>
  <c r="F52" i="26"/>
  <c r="E52" i="26"/>
  <c r="D52" i="26"/>
  <c r="F51" i="26"/>
  <c r="E51" i="26"/>
  <c r="D51" i="26"/>
  <c r="F50" i="26"/>
  <c r="E50" i="26"/>
  <c r="D50" i="26"/>
  <c r="F49" i="26"/>
  <c r="E49" i="26"/>
  <c r="D49" i="26"/>
  <c r="F48" i="26"/>
  <c r="E48" i="26"/>
  <c r="D48" i="26"/>
  <c r="F47" i="26"/>
  <c r="E47" i="26"/>
  <c r="D47" i="26"/>
  <c r="F46" i="26"/>
  <c r="E46" i="26"/>
  <c r="D46" i="26"/>
  <c r="F45" i="26"/>
  <c r="E45" i="26"/>
  <c r="D45" i="26"/>
  <c r="F44" i="26"/>
  <c r="E44" i="26"/>
  <c r="D44" i="26"/>
  <c r="F43" i="26"/>
  <c r="E43" i="26"/>
  <c r="D43" i="26"/>
  <c r="F42" i="26"/>
  <c r="E42" i="26"/>
  <c r="D42" i="26"/>
  <c r="F41" i="26"/>
  <c r="E41" i="26"/>
  <c r="D41" i="26"/>
  <c r="F40" i="26"/>
  <c r="E40" i="26"/>
  <c r="D40" i="26"/>
  <c r="F39" i="26"/>
  <c r="E39" i="26"/>
  <c r="D39" i="26"/>
  <c r="F38" i="26"/>
  <c r="E38" i="26"/>
  <c r="D38" i="26"/>
  <c r="F37" i="26"/>
  <c r="E37" i="26"/>
  <c r="D37" i="26"/>
  <c r="F36" i="26"/>
  <c r="E36" i="26"/>
  <c r="D36" i="26"/>
  <c r="F35" i="26"/>
  <c r="E35" i="26"/>
  <c r="D35" i="26"/>
  <c r="F34" i="26"/>
  <c r="E34" i="26"/>
  <c r="D34" i="26"/>
  <c r="F33" i="26"/>
  <c r="E33" i="26"/>
  <c r="D33" i="26"/>
  <c r="F32" i="26"/>
  <c r="E32" i="26"/>
  <c r="D32" i="26"/>
  <c r="F31" i="26"/>
  <c r="E31" i="26"/>
  <c r="D31" i="26"/>
  <c r="F30" i="26"/>
  <c r="E30" i="26"/>
  <c r="D30" i="26"/>
  <c r="F29" i="26"/>
  <c r="E29" i="26"/>
  <c r="D29" i="26"/>
  <c r="F28" i="26"/>
  <c r="E28" i="26"/>
  <c r="D28" i="26"/>
  <c r="F27" i="26"/>
  <c r="E27" i="26"/>
  <c r="D27" i="26"/>
  <c r="F26" i="26"/>
  <c r="E26" i="26"/>
  <c r="D26" i="26"/>
  <c r="F25" i="26"/>
  <c r="E25" i="26"/>
  <c r="D25" i="26"/>
  <c r="F24" i="26"/>
  <c r="E24" i="26"/>
  <c r="D24" i="26"/>
  <c r="F23" i="26"/>
  <c r="E23" i="26"/>
  <c r="D23" i="26"/>
  <c r="F22" i="26"/>
  <c r="E22" i="26"/>
  <c r="D22" i="26"/>
  <c r="F21" i="26"/>
  <c r="E21" i="26"/>
  <c r="D21" i="26"/>
  <c r="F20" i="26"/>
  <c r="E20" i="26"/>
  <c r="D20" i="26"/>
  <c r="F19" i="26"/>
  <c r="E19" i="26"/>
  <c r="D19" i="26"/>
  <c r="F18" i="26"/>
  <c r="E18" i="26"/>
  <c r="D18" i="26"/>
  <c r="F17" i="26"/>
  <c r="E17" i="26"/>
  <c r="D17" i="26"/>
  <c r="F16" i="26"/>
  <c r="E16" i="26"/>
  <c r="D16" i="26"/>
  <c r="F15" i="26"/>
  <c r="E15" i="26"/>
  <c r="D15" i="26"/>
  <c r="F14" i="26"/>
  <c r="E14" i="26"/>
  <c r="D14" i="26"/>
  <c r="F13" i="26"/>
  <c r="E13" i="26"/>
  <c r="D13" i="26"/>
  <c r="F12" i="26"/>
  <c r="E12" i="26"/>
  <c r="D12" i="26"/>
  <c r="F11" i="26"/>
  <c r="E11" i="26"/>
  <c r="D11" i="26"/>
  <c r="F10" i="26"/>
  <c r="E10" i="26"/>
  <c r="D10" i="26"/>
  <c r="F9" i="26"/>
  <c r="E9" i="26"/>
  <c r="D9" i="26"/>
  <c r="F8" i="26"/>
  <c r="E8" i="26"/>
  <c r="D8" i="26"/>
  <c r="F7" i="26"/>
  <c r="E7" i="26"/>
  <c r="D7" i="26"/>
  <c r="F6" i="26"/>
  <c r="E6" i="26"/>
  <c r="D6" i="26"/>
  <c r="F5" i="26"/>
  <c r="E5" i="26"/>
  <c r="D5" i="26"/>
  <c r="F4" i="26"/>
  <c r="E4" i="26"/>
  <c r="D4" i="26"/>
  <c r="F3" i="26"/>
  <c r="E3" i="26"/>
  <c r="D3" i="26"/>
  <c r="F2" i="26"/>
  <c r="E2" i="26"/>
  <c r="D2" i="26"/>
  <c r="F1" i="26"/>
  <c r="E1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C18" i="26"/>
  <c r="B18" i="26"/>
  <c r="A18" i="26"/>
  <c r="C17" i="26"/>
  <c r="B17" i="26"/>
  <c r="A17" i="26"/>
  <c r="C16" i="26"/>
  <c r="B16" i="26"/>
  <c r="A16" i="26"/>
  <c r="C15" i="26"/>
  <c r="B15" i="26"/>
  <c r="A15" i="26"/>
  <c r="C14" i="26"/>
  <c r="B14" i="26"/>
  <c r="A14" i="26"/>
  <c r="C13" i="26"/>
  <c r="B13" i="26"/>
  <c r="A13" i="26"/>
  <c r="C12" i="26"/>
  <c r="B12" i="26"/>
  <c r="A12" i="26"/>
  <c r="C11" i="26"/>
  <c r="B11" i="26"/>
  <c r="A11" i="26"/>
  <c r="C10" i="26"/>
  <c r="B10" i="26"/>
  <c r="A10" i="26"/>
  <c r="C9" i="26"/>
  <c r="B9" i="26"/>
  <c r="A9" i="26"/>
  <c r="C8" i="26"/>
  <c r="B8" i="26"/>
  <c r="A8" i="26"/>
  <c r="C7" i="26"/>
  <c r="B7" i="26"/>
  <c r="A7" i="26"/>
  <c r="C6" i="26"/>
  <c r="B6" i="26"/>
  <c r="A6" i="26"/>
  <c r="C5" i="26"/>
  <c r="B5" i="26"/>
  <c r="A5" i="26"/>
  <c r="C4" i="26"/>
  <c r="B4" i="26"/>
  <c r="A4" i="26"/>
  <c r="C3" i="26"/>
  <c r="B3" i="26"/>
  <c r="A3" i="26"/>
  <c r="C2" i="26"/>
  <c r="B2" i="26"/>
  <c r="A2" i="26"/>
  <c r="G76" i="25"/>
  <c r="F76" i="25"/>
  <c r="E76" i="25"/>
  <c r="G75" i="25"/>
  <c r="F75" i="25"/>
  <c r="E75" i="25"/>
  <c r="G74" i="25"/>
  <c r="F74" i="25"/>
  <c r="E74" i="25"/>
  <c r="G73" i="25"/>
  <c r="F73" i="25"/>
  <c r="E73" i="25"/>
  <c r="G72" i="25"/>
  <c r="F72" i="25"/>
  <c r="E72" i="25"/>
  <c r="G71" i="25"/>
  <c r="F71" i="25"/>
  <c r="E71" i="25"/>
  <c r="G70" i="25"/>
  <c r="F70" i="25"/>
  <c r="E70" i="25"/>
  <c r="G69" i="25"/>
  <c r="F69" i="25"/>
  <c r="E69" i="25"/>
  <c r="G68" i="25"/>
  <c r="F68" i="25"/>
  <c r="E68" i="25"/>
  <c r="G67" i="25"/>
  <c r="F67" i="25"/>
  <c r="E67" i="25"/>
  <c r="G66" i="25"/>
  <c r="F66" i="25"/>
  <c r="E66" i="25"/>
  <c r="G65" i="25"/>
  <c r="F65" i="25"/>
  <c r="E65" i="25"/>
  <c r="G64" i="25"/>
  <c r="F64" i="25"/>
  <c r="E64" i="25"/>
  <c r="G63" i="25"/>
  <c r="F63" i="25"/>
  <c r="E63" i="25"/>
  <c r="G62" i="25"/>
  <c r="F62" i="25"/>
  <c r="E62" i="25"/>
  <c r="G61" i="25"/>
  <c r="F61" i="25"/>
  <c r="E61" i="25"/>
  <c r="G60" i="25"/>
  <c r="F60" i="25"/>
  <c r="E60" i="25"/>
  <c r="G59" i="25"/>
  <c r="F59" i="25"/>
  <c r="E59" i="25"/>
  <c r="G58" i="25"/>
  <c r="F58" i="25"/>
  <c r="E58" i="25"/>
  <c r="G57" i="25"/>
  <c r="F57" i="25"/>
  <c r="E57" i="25"/>
  <c r="G56" i="25"/>
  <c r="F56" i="25"/>
  <c r="E56" i="25"/>
  <c r="G55" i="25"/>
  <c r="F55" i="25"/>
  <c r="E55" i="25"/>
  <c r="G54" i="25"/>
  <c r="F54" i="25"/>
  <c r="E54" i="25"/>
  <c r="G53" i="25"/>
  <c r="F53" i="25"/>
  <c r="E53" i="25"/>
  <c r="G52" i="25"/>
  <c r="F52" i="25"/>
  <c r="E52" i="25"/>
  <c r="G51" i="25"/>
  <c r="F51" i="25"/>
  <c r="E51" i="25"/>
  <c r="G50" i="25"/>
  <c r="F50" i="25"/>
  <c r="E50" i="25"/>
  <c r="G49" i="25"/>
  <c r="F49" i="25"/>
  <c r="E49" i="25"/>
  <c r="G48" i="25"/>
  <c r="F48" i="25"/>
  <c r="E48" i="25"/>
  <c r="G47" i="25"/>
  <c r="F47" i="25"/>
  <c r="E47" i="25"/>
  <c r="G46" i="25"/>
  <c r="F46" i="25"/>
  <c r="E46" i="25"/>
  <c r="G45" i="25"/>
  <c r="F45" i="25"/>
  <c r="E45" i="25"/>
  <c r="G44" i="25"/>
  <c r="F44" i="25"/>
  <c r="E44" i="25"/>
  <c r="G43" i="25"/>
  <c r="F43" i="25"/>
  <c r="E43" i="25"/>
  <c r="G42" i="25"/>
  <c r="F42" i="25"/>
  <c r="E42" i="25"/>
  <c r="G41" i="25"/>
  <c r="F41" i="25"/>
  <c r="E41" i="25"/>
  <c r="G40" i="25"/>
  <c r="F40" i="25"/>
  <c r="E40" i="25"/>
  <c r="G39" i="25"/>
  <c r="F39" i="25"/>
  <c r="E39" i="25"/>
  <c r="G38" i="25"/>
  <c r="F38" i="25"/>
  <c r="E38" i="25"/>
  <c r="G37" i="25"/>
  <c r="F37" i="25"/>
  <c r="E37" i="25"/>
  <c r="G36" i="25"/>
  <c r="F36" i="25"/>
  <c r="E36" i="25"/>
  <c r="G35" i="25"/>
  <c r="F35" i="25"/>
  <c r="E35" i="25"/>
  <c r="G34" i="25"/>
  <c r="F34" i="25"/>
  <c r="E34" i="25"/>
  <c r="G33" i="25"/>
  <c r="F33" i="25"/>
  <c r="E33" i="25"/>
  <c r="G32" i="25"/>
  <c r="F32" i="25"/>
  <c r="E32" i="25"/>
  <c r="G31" i="25"/>
  <c r="F31" i="25"/>
  <c r="E31" i="25"/>
  <c r="G30" i="25"/>
  <c r="F30" i="25"/>
  <c r="E30" i="25"/>
  <c r="G29" i="25"/>
  <c r="F29" i="25"/>
  <c r="E29" i="25"/>
  <c r="G28" i="25"/>
  <c r="F28" i="25"/>
  <c r="E28" i="25"/>
  <c r="G27" i="25"/>
  <c r="F27" i="25"/>
  <c r="E27" i="25"/>
  <c r="G26" i="25"/>
  <c r="F26" i="25"/>
  <c r="E26" i="25"/>
  <c r="G25" i="25"/>
  <c r="F25" i="25"/>
  <c r="E25" i="25"/>
  <c r="G24" i="25"/>
  <c r="F24" i="25"/>
  <c r="E24" i="25"/>
  <c r="G23" i="25"/>
  <c r="F23" i="25"/>
  <c r="E23" i="25"/>
  <c r="G22" i="25"/>
  <c r="F22" i="25"/>
  <c r="E22" i="25"/>
  <c r="G21" i="25"/>
  <c r="F21" i="25"/>
  <c r="E21" i="25"/>
  <c r="G20" i="25"/>
  <c r="F20" i="25"/>
  <c r="E20" i="25"/>
  <c r="G19" i="25"/>
  <c r="F19" i="25"/>
  <c r="E19" i="25"/>
  <c r="G18" i="25"/>
  <c r="F18" i="25"/>
  <c r="E18" i="25"/>
  <c r="G17" i="25"/>
  <c r="F17" i="25"/>
  <c r="E17" i="25"/>
  <c r="G16" i="25"/>
  <c r="F16" i="25"/>
  <c r="E16" i="25"/>
  <c r="G15" i="25"/>
  <c r="F15" i="25"/>
  <c r="E15" i="25"/>
  <c r="G14" i="25"/>
  <c r="F14" i="25"/>
  <c r="E14" i="25"/>
  <c r="G13" i="25"/>
  <c r="F13" i="25"/>
  <c r="E13" i="25"/>
  <c r="G12" i="25"/>
  <c r="F12" i="25"/>
  <c r="E12" i="25"/>
  <c r="G11" i="25"/>
  <c r="F11" i="25"/>
  <c r="E11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C25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C18" i="25"/>
  <c r="B18" i="25"/>
  <c r="A18" i="25"/>
  <c r="C17" i="25"/>
  <c r="B17" i="25"/>
  <c r="A17" i="25"/>
  <c r="C16" i="25"/>
  <c r="B16" i="25"/>
  <c r="A16" i="25"/>
  <c r="C15" i="25"/>
  <c r="B15" i="25"/>
  <c r="A15" i="25"/>
  <c r="C14" i="25"/>
  <c r="B14" i="25"/>
  <c r="A14" i="25"/>
  <c r="C13" i="25"/>
  <c r="B13" i="25"/>
  <c r="A13" i="25"/>
  <c r="C12" i="25"/>
  <c r="B12" i="25"/>
  <c r="A12" i="25"/>
  <c r="C11" i="25"/>
  <c r="B11" i="25"/>
  <c r="A11" i="25"/>
  <c r="L3" i="18" l="1"/>
  <c r="H2" i="21" l="1"/>
  <c r="I2" i="21" s="1"/>
  <c r="F67" i="21"/>
  <c r="E67" i="21"/>
  <c r="D67" i="21"/>
  <c r="C67" i="21"/>
  <c r="B67" i="21"/>
  <c r="A67" i="21"/>
  <c r="F66" i="21"/>
  <c r="E66" i="21"/>
  <c r="D66" i="21"/>
  <c r="C66" i="21"/>
  <c r="B66" i="21"/>
  <c r="A66" i="21"/>
  <c r="F65" i="21"/>
  <c r="E65" i="21"/>
  <c r="D65" i="21"/>
  <c r="C65" i="21"/>
  <c r="B65" i="21"/>
  <c r="A65" i="21"/>
  <c r="F64" i="21"/>
  <c r="E64" i="21"/>
  <c r="D64" i="21"/>
  <c r="C64" i="21"/>
  <c r="B64" i="21"/>
  <c r="A64" i="21"/>
  <c r="F63" i="21"/>
  <c r="E63" i="21"/>
  <c r="D63" i="21"/>
  <c r="C63" i="21"/>
  <c r="B63" i="21"/>
  <c r="A63" i="21"/>
  <c r="F62" i="21"/>
  <c r="E62" i="21"/>
  <c r="D62" i="21"/>
  <c r="C62" i="21"/>
  <c r="B62" i="21"/>
  <c r="A62" i="21"/>
  <c r="F61" i="21"/>
  <c r="E61" i="21"/>
  <c r="D61" i="21"/>
  <c r="C61" i="21"/>
  <c r="B61" i="21"/>
  <c r="A61" i="21"/>
  <c r="F60" i="21"/>
  <c r="E60" i="21"/>
  <c r="D60" i="21"/>
  <c r="C60" i="21"/>
  <c r="B60" i="21"/>
  <c r="A60" i="21"/>
  <c r="G67" i="20"/>
  <c r="F67" i="20"/>
  <c r="E67" i="20"/>
  <c r="D67" i="20"/>
  <c r="C67" i="20"/>
  <c r="B67" i="20"/>
  <c r="A67" i="20"/>
  <c r="G66" i="20"/>
  <c r="F66" i="20"/>
  <c r="E66" i="20"/>
  <c r="D66" i="20"/>
  <c r="C66" i="20"/>
  <c r="B66" i="20"/>
  <c r="A66" i="20"/>
  <c r="G65" i="20"/>
  <c r="F65" i="20"/>
  <c r="E65" i="20"/>
  <c r="D65" i="20"/>
  <c r="C65" i="20"/>
  <c r="B65" i="20"/>
  <c r="A65" i="20"/>
  <c r="G64" i="20"/>
  <c r="F64" i="20"/>
  <c r="E64" i="20"/>
  <c r="D64" i="20"/>
  <c r="C64" i="20"/>
  <c r="B64" i="20"/>
  <c r="A64" i="20"/>
  <c r="G63" i="20"/>
  <c r="F63" i="20"/>
  <c r="E63" i="20"/>
  <c r="D63" i="20"/>
  <c r="C63" i="20"/>
  <c r="B63" i="20"/>
  <c r="A63" i="20"/>
  <c r="G62" i="20"/>
  <c r="F62" i="20"/>
  <c r="E62" i="20"/>
  <c r="D62" i="20"/>
  <c r="C62" i="20"/>
  <c r="B62" i="20"/>
  <c r="A62" i="20"/>
  <c r="G61" i="20"/>
  <c r="F61" i="20"/>
  <c r="E61" i="20"/>
  <c r="D61" i="20"/>
  <c r="C61" i="20"/>
  <c r="B61" i="20"/>
  <c r="A61" i="20"/>
  <c r="G60" i="20"/>
  <c r="F60" i="20"/>
  <c r="E60" i="20"/>
  <c r="D60" i="20"/>
  <c r="C60" i="20"/>
  <c r="B60" i="20"/>
  <c r="A60" i="20"/>
  <c r="G67" i="17"/>
  <c r="F67" i="17"/>
  <c r="E67" i="17"/>
  <c r="D67" i="17"/>
  <c r="G66" i="17"/>
  <c r="F66" i="17"/>
  <c r="E66" i="17"/>
  <c r="D66" i="17"/>
  <c r="G65" i="17"/>
  <c r="F65" i="17"/>
  <c r="E65" i="17"/>
  <c r="D65" i="17"/>
  <c r="G64" i="17"/>
  <c r="F64" i="17"/>
  <c r="E64" i="17"/>
  <c r="D64" i="17"/>
  <c r="G63" i="17"/>
  <c r="F63" i="17"/>
  <c r="E63" i="17"/>
  <c r="D63" i="17"/>
  <c r="G62" i="17"/>
  <c r="F62" i="17"/>
  <c r="E62" i="17"/>
  <c r="D62" i="17"/>
  <c r="G61" i="17"/>
  <c r="F61" i="17"/>
  <c r="E61" i="17"/>
  <c r="D61" i="17"/>
  <c r="C61" i="17"/>
  <c r="G60" i="17"/>
  <c r="F60" i="17"/>
  <c r="E60" i="17"/>
  <c r="D60" i="17"/>
  <c r="G67" i="16"/>
  <c r="F67" i="16"/>
  <c r="E67" i="16"/>
  <c r="D67" i="16"/>
  <c r="G66" i="16"/>
  <c r="F66" i="16"/>
  <c r="E66" i="16"/>
  <c r="D66" i="16"/>
  <c r="G65" i="16"/>
  <c r="F65" i="16"/>
  <c r="E65" i="16"/>
  <c r="D65" i="16"/>
  <c r="G64" i="16"/>
  <c r="F64" i="16"/>
  <c r="E64" i="16"/>
  <c r="D64" i="16"/>
  <c r="G63" i="16"/>
  <c r="F63" i="16"/>
  <c r="E63" i="16"/>
  <c r="D63" i="16"/>
  <c r="G62" i="16"/>
  <c r="F62" i="16"/>
  <c r="E62" i="16"/>
  <c r="D62" i="16"/>
  <c r="G59" i="16"/>
  <c r="F59" i="16"/>
  <c r="E59" i="16"/>
  <c r="D59" i="16"/>
  <c r="G56" i="16"/>
  <c r="F56" i="16"/>
  <c r="E56" i="16"/>
  <c r="D56" i="16"/>
  <c r="G67" i="15"/>
  <c r="F67" i="15"/>
  <c r="E67" i="15"/>
  <c r="D67" i="15"/>
  <c r="G66" i="15"/>
  <c r="F66" i="15"/>
  <c r="E66" i="15"/>
  <c r="D66" i="15"/>
  <c r="G65" i="15"/>
  <c r="F65" i="15"/>
  <c r="E65" i="15"/>
  <c r="D65" i="15"/>
  <c r="G64" i="15"/>
  <c r="F64" i="15"/>
  <c r="E64" i="15"/>
  <c r="D64" i="15"/>
  <c r="G63" i="15"/>
  <c r="F63" i="15"/>
  <c r="E63" i="15"/>
  <c r="D63" i="15"/>
  <c r="G62" i="15"/>
  <c r="F62" i="15"/>
  <c r="E62" i="15"/>
  <c r="D62" i="15"/>
  <c r="G61" i="15"/>
  <c r="F61" i="15"/>
  <c r="E61" i="15"/>
  <c r="D61" i="15"/>
  <c r="C61" i="15"/>
  <c r="G60" i="15"/>
  <c r="F60" i="15"/>
  <c r="E60" i="15"/>
  <c r="D60" i="15"/>
  <c r="G67" i="14"/>
  <c r="F67" i="14"/>
  <c r="E67" i="14"/>
  <c r="D67" i="14"/>
  <c r="G66" i="14"/>
  <c r="F66" i="14"/>
  <c r="E66" i="14"/>
  <c r="D66" i="14"/>
  <c r="G65" i="14"/>
  <c r="F65" i="14"/>
  <c r="E65" i="14"/>
  <c r="D65" i="14"/>
  <c r="G64" i="14"/>
  <c r="F64" i="14"/>
  <c r="E64" i="14"/>
  <c r="D64" i="14"/>
  <c r="G63" i="14"/>
  <c r="F63" i="14"/>
  <c r="E63" i="14"/>
  <c r="D63" i="14"/>
  <c r="G62" i="14"/>
  <c r="F62" i="14"/>
  <c r="E62" i="14"/>
  <c r="D62" i="14"/>
  <c r="G61" i="14"/>
  <c r="F61" i="14"/>
  <c r="E61" i="14"/>
  <c r="D61" i="14"/>
  <c r="G60" i="14"/>
  <c r="F60" i="14"/>
  <c r="E60" i="14"/>
  <c r="D60" i="14"/>
  <c r="G67" i="12"/>
  <c r="F67" i="12"/>
  <c r="E67" i="12"/>
  <c r="D67" i="12"/>
  <c r="G66" i="12"/>
  <c r="F66" i="12"/>
  <c r="E66" i="12"/>
  <c r="D66" i="12"/>
  <c r="G65" i="12"/>
  <c r="F65" i="12"/>
  <c r="E65" i="12"/>
  <c r="D65" i="12"/>
  <c r="G64" i="12"/>
  <c r="F64" i="12"/>
  <c r="E64" i="12"/>
  <c r="D64" i="12"/>
  <c r="G63" i="12"/>
  <c r="F63" i="12"/>
  <c r="E63" i="12"/>
  <c r="D63" i="12"/>
  <c r="G62" i="12"/>
  <c r="F62" i="12"/>
  <c r="E62" i="12"/>
  <c r="D62" i="12"/>
  <c r="G61" i="12"/>
  <c r="F61" i="12"/>
  <c r="E61" i="12"/>
  <c r="D61" i="12"/>
  <c r="G60" i="12"/>
  <c r="F60" i="12"/>
  <c r="E60" i="12"/>
  <c r="D60" i="12"/>
  <c r="G67" i="11"/>
  <c r="F67" i="11"/>
  <c r="E67" i="11"/>
  <c r="D67" i="11"/>
  <c r="G66" i="11"/>
  <c r="F66" i="11"/>
  <c r="E66" i="11"/>
  <c r="D66" i="11"/>
  <c r="G65" i="11"/>
  <c r="F65" i="11"/>
  <c r="E65" i="11"/>
  <c r="D65" i="11"/>
  <c r="G64" i="11"/>
  <c r="F64" i="11"/>
  <c r="E64" i="11"/>
  <c r="D64" i="11"/>
  <c r="G63" i="11"/>
  <c r="F63" i="11"/>
  <c r="E63" i="11"/>
  <c r="D63" i="11"/>
  <c r="G62" i="11"/>
  <c r="F62" i="11"/>
  <c r="E62" i="11"/>
  <c r="D62" i="11"/>
  <c r="G61" i="11"/>
  <c r="F61" i="11"/>
  <c r="E61" i="11"/>
  <c r="D61" i="11"/>
  <c r="G60" i="11"/>
  <c r="F60" i="11"/>
  <c r="E60" i="11"/>
  <c r="D60" i="11"/>
  <c r="I67" i="8"/>
  <c r="I66" i="8"/>
  <c r="I65" i="8"/>
  <c r="I64" i="8"/>
  <c r="I63" i="8"/>
  <c r="I62" i="8"/>
  <c r="I61" i="8"/>
  <c r="J61" i="1" s="1"/>
  <c r="I60" i="8"/>
  <c r="O67" i="5" l="1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F67" i="5"/>
  <c r="E67" i="5"/>
  <c r="D67" i="5"/>
  <c r="C67" i="5"/>
  <c r="B67" i="5"/>
  <c r="F66" i="5"/>
  <c r="E66" i="5"/>
  <c r="D66" i="5"/>
  <c r="C66" i="5"/>
  <c r="B66" i="5"/>
  <c r="F65" i="5"/>
  <c r="E65" i="5"/>
  <c r="D65" i="5"/>
  <c r="C65" i="5"/>
  <c r="B65" i="5"/>
  <c r="F64" i="5"/>
  <c r="E64" i="5"/>
  <c r="D64" i="5"/>
  <c r="C64" i="5"/>
  <c r="B64" i="5"/>
  <c r="F63" i="5"/>
  <c r="E63" i="5"/>
  <c r="D63" i="5"/>
  <c r="C63" i="5"/>
  <c r="B63" i="5"/>
  <c r="F62" i="5"/>
  <c r="E62" i="5"/>
  <c r="D62" i="5"/>
  <c r="C62" i="5"/>
  <c r="B62" i="5"/>
  <c r="F61" i="5"/>
  <c r="E61" i="5"/>
  <c r="D61" i="5"/>
  <c r="C61" i="5"/>
  <c r="B61" i="5"/>
  <c r="F60" i="5"/>
  <c r="E60" i="5"/>
  <c r="D60" i="5"/>
  <c r="C60" i="5"/>
  <c r="B60" i="5"/>
  <c r="O67" i="10"/>
  <c r="K67" i="10"/>
  <c r="O66" i="10"/>
  <c r="K66" i="10"/>
  <c r="O65" i="10"/>
  <c r="K65" i="10"/>
  <c r="O64" i="10"/>
  <c r="K64" i="10"/>
  <c r="O63" i="10"/>
  <c r="K63" i="10"/>
  <c r="O62" i="10"/>
  <c r="K62" i="10"/>
  <c r="O61" i="10"/>
  <c r="K61" i="10"/>
  <c r="O60" i="10"/>
  <c r="K60" i="10"/>
  <c r="W67" i="9"/>
  <c r="V67" i="9"/>
  <c r="U67" i="9"/>
  <c r="T67" i="9"/>
  <c r="S67" i="9"/>
  <c r="Q67" i="9"/>
  <c r="R67" i="9" s="1"/>
  <c r="W66" i="9"/>
  <c r="V66" i="9"/>
  <c r="U66" i="9"/>
  <c r="T66" i="9"/>
  <c r="S66" i="9"/>
  <c r="Q66" i="9"/>
  <c r="R66" i="9" s="1"/>
  <c r="W65" i="9"/>
  <c r="V65" i="9"/>
  <c r="U65" i="9"/>
  <c r="T65" i="9"/>
  <c r="S65" i="9"/>
  <c r="Q65" i="9"/>
  <c r="R65" i="9" s="1"/>
  <c r="W64" i="9"/>
  <c r="V64" i="9"/>
  <c r="U64" i="9"/>
  <c r="T64" i="9"/>
  <c r="S64" i="9"/>
  <c r="Q64" i="9"/>
  <c r="R64" i="9" s="1"/>
  <c r="W63" i="9"/>
  <c r="V63" i="9"/>
  <c r="U63" i="9"/>
  <c r="T63" i="9"/>
  <c r="S63" i="9"/>
  <c r="Q63" i="9"/>
  <c r="R63" i="9" s="1"/>
  <c r="W62" i="9"/>
  <c r="V62" i="9"/>
  <c r="U62" i="9"/>
  <c r="T62" i="9"/>
  <c r="S62" i="9"/>
  <c r="Q62" i="9"/>
  <c r="R62" i="9" s="1"/>
  <c r="W61" i="9"/>
  <c r="V61" i="9"/>
  <c r="U61" i="9"/>
  <c r="T61" i="9"/>
  <c r="S61" i="9"/>
  <c r="Q61" i="9"/>
  <c r="R61" i="9" s="1"/>
  <c r="W60" i="9"/>
  <c r="V60" i="9"/>
  <c r="U60" i="9"/>
  <c r="T60" i="9"/>
  <c r="S60" i="9"/>
  <c r="Q60" i="9"/>
  <c r="R60" i="9" s="1"/>
  <c r="F67" i="4"/>
  <c r="E67" i="4"/>
  <c r="D67" i="4"/>
  <c r="C67" i="4"/>
  <c r="B67" i="4"/>
  <c r="F66" i="4"/>
  <c r="E66" i="4"/>
  <c r="D66" i="4"/>
  <c r="C66" i="4"/>
  <c r="B66" i="4"/>
  <c r="F65" i="4"/>
  <c r="E65" i="4"/>
  <c r="D65" i="4"/>
  <c r="C65" i="4"/>
  <c r="B65" i="4"/>
  <c r="F64" i="4"/>
  <c r="E64" i="4"/>
  <c r="D64" i="4"/>
  <c r="C64" i="4"/>
  <c r="B64" i="4"/>
  <c r="F63" i="4"/>
  <c r="E63" i="4"/>
  <c r="D63" i="4"/>
  <c r="C63" i="4"/>
  <c r="B63" i="4"/>
  <c r="F62" i="4"/>
  <c r="E62" i="4"/>
  <c r="D62" i="4"/>
  <c r="C62" i="4"/>
  <c r="B62" i="4"/>
  <c r="F61" i="4"/>
  <c r="E61" i="4"/>
  <c r="D61" i="4"/>
  <c r="C61" i="4"/>
  <c r="B61" i="4"/>
  <c r="F60" i="4"/>
  <c r="E60" i="4"/>
  <c r="D60" i="4"/>
  <c r="C60" i="4"/>
  <c r="B60" i="4"/>
  <c r="G67" i="3"/>
  <c r="F67" i="3"/>
  <c r="E67" i="3"/>
  <c r="G66" i="3"/>
  <c r="F66" i="3"/>
  <c r="E66" i="3"/>
  <c r="G65" i="3"/>
  <c r="F65" i="3"/>
  <c r="E65" i="3"/>
  <c r="G64" i="3"/>
  <c r="F64" i="3"/>
  <c r="E64" i="3"/>
  <c r="G63" i="3"/>
  <c r="F63" i="3"/>
  <c r="E63" i="3"/>
  <c r="G62" i="3"/>
  <c r="F62" i="3"/>
  <c r="E62" i="3"/>
  <c r="G61" i="3"/>
  <c r="F61" i="3"/>
  <c r="E61" i="3"/>
  <c r="G60" i="3"/>
  <c r="F60" i="3"/>
  <c r="E60" i="3"/>
  <c r="B67" i="3"/>
  <c r="B66" i="3"/>
  <c r="B65" i="3"/>
  <c r="B64" i="3"/>
  <c r="B63" i="3"/>
  <c r="B62" i="3"/>
  <c r="B61" i="3"/>
  <c r="B60" i="3"/>
  <c r="BC67" i="7"/>
  <c r="BA67" i="7"/>
  <c r="AY67" i="7"/>
  <c r="AW67" i="7"/>
  <c r="AU67" i="7"/>
  <c r="AS67" i="7"/>
  <c r="AQ67" i="7"/>
  <c r="AO67" i="7"/>
  <c r="AM67" i="7"/>
  <c r="AK67" i="7"/>
  <c r="AI67" i="7"/>
  <c r="AG67" i="7"/>
  <c r="AE67" i="7"/>
  <c r="AC67" i="7"/>
  <c r="AA67" i="7"/>
  <c r="Y67" i="7"/>
  <c r="W67" i="7"/>
  <c r="U67" i="7"/>
  <c r="S67" i="7"/>
  <c r="Q67" i="7"/>
  <c r="O67" i="7"/>
  <c r="M67" i="7"/>
  <c r="I67" i="7"/>
  <c r="BC66" i="7"/>
  <c r="BA66" i="7"/>
  <c r="AY66" i="7"/>
  <c r="AW66" i="7"/>
  <c r="AU66" i="7"/>
  <c r="AS66" i="7"/>
  <c r="AQ66" i="7"/>
  <c r="AO66" i="7"/>
  <c r="AM66" i="7"/>
  <c r="AK66" i="7"/>
  <c r="AI66" i="7"/>
  <c r="AG66" i="7"/>
  <c r="AE66" i="7"/>
  <c r="AC66" i="7"/>
  <c r="AA66" i="7"/>
  <c r="Y66" i="7"/>
  <c r="W66" i="7"/>
  <c r="U66" i="7"/>
  <c r="S66" i="7"/>
  <c r="Q66" i="7"/>
  <c r="O66" i="7"/>
  <c r="M66" i="7"/>
  <c r="I66" i="7"/>
  <c r="BC65" i="7"/>
  <c r="BA65" i="7"/>
  <c r="AY65" i="7"/>
  <c r="AW65" i="7"/>
  <c r="AU65" i="7"/>
  <c r="AS65" i="7"/>
  <c r="AQ65" i="7"/>
  <c r="AO65" i="7"/>
  <c r="AM65" i="7"/>
  <c r="AK65" i="7"/>
  <c r="AI65" i="7"/>
  <c r="AG65" i="7"/>
  <c r="AE65" i="7"/>
  <c r="AC65" i="7"/>
  <c r="AA65" i="7"/>
  <c r="Y65" i="7"/>
  <c r="W65" i="7"/>
  <c r="U65" i="7"/>
  <c r="S65" i="7"/>
  <c r="Q65" i="7"/>
  <c r="O65" i="7"/>
  <c r="M65" i="7"/>
  <c r="I65" i="7"/>
  <c r="BC64" i="7"/>
  <c r="BA64" i="7"/>
  <c r="AY64" i="7"/>
  <c r="AW64" i="7"/>
  <c r="AU64" i="7"/>
  <c r="AS64" i="7"/>
  <c r="AQ64" i="7"/>
  <c r="AO64" i="7"/>
  <c r="AM64" i="7"/>
  <c r="AK64" i="7"/>
  <c r="AI64" i="7"/>
  <c r="AG64" i="7"/>
  <c r="AE64" i="7"/>
  <c r="AC64" i="7"/>
  <c r="AA64" i="7"/>
  <c r="Y64" i="7"/>
  <c r="W64" i="7"/>
  <c r="U64" i="7"/>
  <c r="S64" i="7"/>
  <c r="Q64" i="7"/>
  <c r="O64" i="7"/>
  <c r="M64" i="7"/>
  <c r="I64" i="7"/>
  <c r="BC63" i="7"/>
  <c r="BA63" i="7"/>
  <c r="AY63" i="7"/>
  <c r="AW63" i="7"/>
  <c r="AU63" i="7"/>
  <c r="AS63" i="7"/>
  <c r="AQ63" i="7"/>
  <c r="AO63" i="7"/>
  <c r="AM63" i="7"/>
  <c r="AK63" i="7"/>
  <c r="AI63" i="7"/>
  <c r="AG63" i="7"/>
  <c r="AE63" i="7"/>
  <c r="AC63" i="7"/>
  <c r="AA63" i="7"/>
  <c r="Y63" i="7"/>
  <c r="W63" i="7"/>
  <c r="U63" i="7"/>
  <c r="S63" i="7"/>
  <c r="Q63" i="7"/>
  <c r="O63" i="7"/>
  <c r="M63" i="7"/>
  <c r="I63" i="7"/>
  <c r="BC62" i="7"/>
  <c r="BA62" i="7"/>
  <c r="AY62" i="7"/>
  <c r="AW62" i="7"/>
  <c r="AU62" i="7"/>
  <c r="AS62" i="7"/>
  <c r="AQ62" i="7"/>
  <c r="AO62" i="7"/>
  <c r="AM62" i="7"/>
  <c r="AK62" i="7"/>
  <c r="AI62" i="7"/>
  <c r="AG62" i="7"/>
  <c r="AE62" i="7"/>
  <c r="AC62" i="7"/>
  <c r="AA62" i="7"/>
  <c r="Y62" i="7"/>
  <c r="W62" i="7"/>
  <c r="U62" i="7"/>
  <c r="S62" i="7"/>
  <c r="Q62" i="7"/>
  <c r="O62" i="7"/>
  <c r="M62" i="7"/>
  <c r="I62" i="7"/>
  <c r="BC61" i="7"/>
  <c r="BA61" i="7"/>
  <c r="AY61" i="7"/>
  <c r="AW61" i="7"/>
  <c r="AU61" i="7"/>
  <c r="AS61" i="7"/>
  <c r="AQ61" i="7"/>
  <c r="AO61" i="7"/>
  <c r="AM61" i="7"/>
  <c r="AK61" i="7"/>
  <c r="AI61" i="7"/>
  <c r="AG61" i="7"/>
  <c r="AE61" i="7"/>
  <c r="AC61" i="7"/>
  <c r="AA61" i="7"/>
  <c r="Y61" i="7"/>
  <c r="W61" i="7"/>
  <c r="U61" i="7"/>
  <c r="S61" i="7"/>
  <c r="Q61" i="7"/>
  <c r="O61" i="7"/>
  <c r="M61" i="7"/>
  <c r="I61" i="7"/>
  <c r="BC60" i="7"/>
  <c r="BA60" i="7"/>
  <c r="AY60" i="7"/>
  <c r="AW60" i="7"/>
  <c r="AU60" i="7"/>
  <c r="AS60" i="7"/>
  <c r="AQ60" i="7"/>
  <c r="AO60" i="7"/>
  <c r="AM60" i="7"/>
  <c r="AK60" i="7"/>
  <c r="AI60" i="7"/>
  <c r="AG60" i="7"/>
  <c r="AE60" i="7"/>
  <c r="AC60" i="7"/>
  <c r="AA60" i="7"/>
  <c r="Y60" i="7"/>
  <c r="W60" i="7"/>
  <c r="U60" i="7"/>
  <c r="S60" i="7"/>
  <c r="Q60" i="7"/>
  <c r="O60" i="7"/>
  <c r="M60" i="7"/>
  <c r="I60" i="7"/>
  <c r="F67" i="7"/>
  <c r="F66" i="7"/>
  <c r="F65" i="7"/>
  <c r="F64" i="7"/>
  <c r="F63" i="7"/>
  <c r="F62" i="7"/>
  <c r="F61" i="7"/>
  <c r="F60" i="7"/>
  <c r="BE64" i="7" l="1"/>
  <c r="BE61" i="7"/>
  <c r="BE63" i="7"/>
  <c r="BE66" i="7"/>
  <c r="BE60" i="7"/>
  <c r="BE62" i="7"/>
  <c r="BE65" i="7"/>
  <c r="BE67" i="7"/>
  <c r="X60" i="9"/>
  <c r="Z60" i="9" s="1"/>
  <c r="K60" i="1" s="1"/>
  <c r="X61" i="9"/>
  <c r="Z61" i="9" s="1"/>
  <c r="K61" i="1" s="1"/>
  <c r="X62" i="9"/>
  <c r="Z62" i="9" s="1"/>
  <c r="K62" i="1" s="1"/>
  <c r="X63" i="9"/>
  <c r="Z63" i="9" s="1"/>
  <c r="K63" i="1" s="1"/>
  <c r="X64" i="9"/>
  <c r="Z64" i="9" s="1"/>
  <c r="K64" i="1" s="1"/>
  <c r="X65" i="9"/>
  <c r="Z65" i="9" s="1"/>
  <c r="K65" i="1" s="1"/>
  <c r="X66" i="9"/>
  <c r="Z66" i="9" s="1"/>
  <c r="K66" i="1" s="1"/>
  <c r="X67" i="9"/>
  <c r="Z67" i="9" s="1"/>
  <c r="K67" i="1" s="1"/>
  <c r="D3" i="6"/>
  <c r="D3" i="3" s="1"/>
  <c r="D4" i="6"/>
  <c r="D4" i="3" s="1"/>
  <c r="D5" i="6"/>
  <c r="D5" i="3" s="1"/>
  <c r="D6" i="6"/>
  <c r="D7" i="6"/>
  <c r="D7" i="3" s="1"/>
  <c r="D8" i="6"/>
  <c r="D8" i="3" s="1"/>
  <c r="D9" i="6"/>
  <c r="D9" i="3" s="1"/>
  <c r="D10" i="6"/>
  <c r="D10" i="3" s="1"/>
  <c r="D11" i="6"/>
  <c r="D11" i="3" s="1"/>
  <c r="D12" i="6"/>
  <c r="D12" i="3" s="1"/>
  <c r="D13" i="6"/>
  <c r="D13" i="3" s="1"/>
  <c r="D14" i="6"/>
  <c r="D14" i="3" s="1"/>
  <c r="D15" i="6"/>
  <c r="D15" i="3" s="1"/>
  <c r="D16" i="6"/>
  <c r="D17" i="6"/>
  <c r="D17" i="3" s="1"/>
  <c r="D18" i="6"/>
  <c r="D18" i="3" s="1"/>
  <c r="D19" i="6"/>
  <c r="D19" i="3" s="1"/>
  <c r="D20" i="6"/>
  <c r="D20" i="3" s="1"/>
  <c r="D21" i="6"/>
  <c r="D21" i="3" s="1"/>
  <c r="D22" i="6"/>
  <c r="D22" i="3" s="1"/>
  <c r="D23" i="6"/>
  <c r="D24" i="6"/>
  <c r="D25" i="6"/>
  <c r="D25" i="3" s="1"/>
  <c r="D26" i="6"/>
  <c r="D26" i="3" s="1"/>
  <c r="D27" i="6"/>
  <c r="D27" i="3" s="1"/>
  <c r="D28" i="6"/>
  <c r="D28" i="3" s="1"/>
  <c r="D29" i="6"/>
  <c r="D29" i="3" s="1"/>
  <c r="D30" i="6"/>
  <c r="D30" i="3" s="1"/>
  <c r="D31" i="6"/>
  <c r="D32" i="6"/>
  <c r="D32" i="3" s="1"/>
  <c r="D33" i="6"/>
  <c r="D33" i="3" s="1"/>
  <c r="D34" i="6"/>
  <c r="D34" i="3" s="1"/>
  <c r="D35" i="6"/>
  <c r="D35" i="29" s="1"/>
  <c r="D36" i="6"/>
  <c r="D37" i="6"/>
  <c r="D38" i="6"/>
  <c r="D39" i="6"/>
  <c r="D40" i="6"/>
  <c r="D41" i="6"/>
  <c r="D42" i="6"/>
  <c r="D42" i="3" s="1"/>
  <c r="D43" i="6"/>
  <c r="D44" i="6"/>
  <c r="D45" i="6"/>
  <c r="D46" i="6"/>
  <c r="D47" i="6"/>
  <c r="D47" i="3" s="1"/>
  <c r="D48" i="6"/>
  <c r="D49" i="6"/>
  <c r="D49" i="3" s="1"/>
  <c r="D50" i="6"/>
  <c r="D50" i="3" s="1"/>
  <c r="D51" i="6"/>
  <c r="D52" i="6"/>
  <c r="D53" i="6"/>
  <c r="D53" i="3" s="1"/>
  <c r="D54" i="6"/>
  <c r="D55" i="6"/>
  <c r="D56" i="6"/>
  <c r="D56" i="3" s="1"/>
  <c r="D57" i="6"/>
  <c r="D58" i="6"/>
  <c r="D58" i="3" s="1"/>
  <c r="D59" i="6"/>
  <c r="D59" i="3" s="1"/>
  <c r="D60" i="6"/>
  <c r="D60" i="3" s="1"/>
  <c r="D61" i="6"/>
  <c r="D61" i="3" s="1"/>
  <c r="D62" i="6"/>
  <c r="D62" i="29" s="1"/>
  <c r="D63" i="6"/>
  <c r="D63" i="29" s="1"/>
  <c r="D64" i="6"/>
  <c r="D64" i="29" s="1"/>
  <c r="D65" i="6"/>
  <c r="D65" i="2" s="1"/>
  <c r="D66" i="6"/>
  <c r="D66" i="29" s="1"/>
  <c r="D67" i="6"/>
  <c r="D2" i="6"/>
  <c r="D2" i="3" s="1"/>
  <c r="AP67" i="6"/>
  <c r="AP66" i="6"/>
  <c r="AP65" i="6"/>
  <c r="AP64" i="6"/>
  <c r="AP63" i="6"/>
  <c r="AP62" i="6"/>
  <c r="AP61" i="6"/>
  <c r="AP60" i="6"/>
  <c r="AA67" i="2"/>
  <c r="V67" i="2"/>
  <c r="Q67" i="2"/>
  <c r="L67" i="2"/>
  <c r="AA66" i="2"/>
  <c r="V66" i="2"/>
  <c r="Q66" i="2"/>
  <c r="L66" i="2"/>
  <c r="AA65" i="2"/>
  <c r="V65" i="2"/>
  <c r="Q65" i="2"/>
  <c r="L65" i="2"/>
  <c r="AA64" i="2"/>
  <c r="V64" i="2"/>
  <c r="Q64" i="2"/>
  <c r="L64" i="2"/>
  <c r="AA63" i="2"/>
  <c r="V63" i="2"/>
  <c r="Q63" i="2"/>
  <c r="L63" i="2"/>
  <c r="AA62" i="2"/>
  <c r="V62" i="2"/>
  <c r="Q62" i="2"/>
  <c r="L62" i="2"/>
  <c r="AA61" i="2"/>
  <c r="V61" i="2"/>
  <c r="Q61" i="2"/>
  <c r="L61" i="2"/>
  <c r="AA60" i="2"/>
  <c r="V60" i="2"/>
  <c r="Q60" i="2"/>
  <c r="L60" i="2"/>
  <c r="B67" i="2"/>
  <c r="B66" i="2"/>
  <c r="B65" i="2"/>
  <c r="B64" i="2"/>
  <c r="B63" i="2"/>
  <c r="B62" i="2"/>
  <c r="B61" i="2"/>
  <c r="B60" i="2"/>
  <c r="F67" i="10"/>
  <c r="E67" i="10"/>
  <c r="D67" i="10"/>
  <c r="C67" i="10"/>
  <c r="B67" i="10"/>
  <c r="F66" i="10"/>
  <c r="E66" i="10"/>
  <c r="D66" i="10"/>
  <c r="C66" i="10"/>
  <c r="B66" i="10"/>
  <c r="F65" i="10"/>
  <c r="E65" i="10"/>
  <c r="D65" i="10"/>
  <c r="C65" i="10"/>
  <c r="B65" i="10"/>
  <c r="F64" i="10"/>
  <c r="E64" i="10"/>
  <c r="D64" i="10"/>
  <c r="C64" i="10"/>
  <c r="B64" i="10"/>
  <c r="F63" i="10"/>
  <c r="E63" i="10"/>
  <c r="D63" i="10"/>
  <c r="C63" i="10"/>
  <c r="B63" i="10"/>
  <c r="F62" i="10"/>
  <c r="E62" i="10"/>
  <c r="D62" i="10"/>
  <c r="C62" i="10"/>
  <c r="B62" i="10"/>
  <c r="F61" i="10"/>
  <c r="E61" i="10"/>
  <c r="D61" i="10"/>
  <c r="C61" i="10"/>
  <c r="B61" i="10"/>
  <c r="F60" i="10"/>
  <c r="E60" i="10"/>
  <c r="D60" i="10"/>
  <c r="C60" i="10"/>
  <c r="B60" i="10"/>
  <c r="A60" i="10"/>
  <c r="A61" i="10"/>
  <c r="A62" i="10"/>
  <c r="A63" i="10"/>
  <c r="A64" i="10"/>
  <c r="A65" i="10"/>
  <c r="A66" i="10"/>
  <c r="A67" i="10"/>
  <c r="F67" i="9"/>
  <c r="E67" i="9"/>
  <c r="D67" i="9"/>
  <c r="C67" i="9"/>
  <c r="B67" i="9"/>
  <c r="F66" i="9"/>
  <c r="E66" i="9"/>
  <c r="D66" i="9"/>
  <c r="C66" i="9"/>
  <c r="B66" i="9"/>
  <c r="F65" i="9"/>
  <c r="E65" i="9"/>
  <c r="D65" i="9"/>
  <c r="C65" i="9"/>
  <c r="B65" i="9"/>
  <c r="F64" i="9"/>
  <c r="E64" i="9"/>
  <c r="D64" i="9"/>
  <c r="C64" i="9"/>
  <c r="B64" i="9"/>
  <c r="F63" i="9"/>
  <c r="E63" i="9"/>
  <c r="D63" i="9"/>
  <c r="C63" i="9"/>
  <c r="B63" i="9"/>
  <c r="F62" i="9"/>
  <c r="E62" i="9"/>
  <c r="D62" i="9"/>
  <c r="C62" i="9"/>
  <c r="B62" i="9"/>
  <c r="F61" i="9"/>
  <c r="E61" i="9"/>
  <c r="D61" i="9"/>
  <c r="C61" i="9"/>
  <c r="B61" i="9"/>
  <c r="F60" i="9"/>
  <c r="E60" i="9"/>
  <c r="D60" i="9"/>
  <c r="C60" i="9"/>
  <c r="B60" i="9"/>
  <c r="A60" i="9"/>
  <c r="A61" i="9"/>
  <c r="A62" i="9"/>
  <c r="A63" i="9"/>
  <c r="A64" i="9"/>
  <c r="A65" i="9"/>
  <c r="A66" i="9"/>
  <c r="A67" i="9"/>
  <c r="F67" i="8"/>
  <c r="E67" i="8"/>
  <c r="D67" i="8"/>
  <c r="F66" i="8"/>
  <c r="E66" i="8"/>
  <c r="D66" i="8"/>
  <c r="F65" i="8"/>
  <c r="E65" i="8"/>
  <c r="D65" i="8"/>
  <c r="F64" i="8"/>
  <c r="E64" i="8"/>
  <c r="D64" i="8"/>
  <c r="F63" i="8"/>
  <c r="E63" i="8"/>
  <c r="D63" i="8"/>
  <c r="F62" i="8"/>
  <c r="E62" i="8"/>
  <c r="D62" i="8"/>
  <c r="F61" i="8"/>
  <c r="E61" i="8"/>
  <c r="D61" i="8"/>
  <c r="F60" i="8"/>
  <c r="E60" i="8"/>
  <c r="D60" i="8"/>
  <c r="C67" i="8"/>
  <c r="B67" i="8"/>
  <c r="C66" i="8"/>
  <c r="B66" i="8"/>
  <c r="C65" i="8"/>
  <c r="B65" i="8"/>
  <c r="C64" i="8"/>
  <c r="B64" i="8"/>
  <c r="C63" i="8"/>
  <c r="B63" i="8"/>
  <c r="C62" i="8"/>
  <c r="B62" i="8"/>
  <c r="C61" i="8"/>
  <c r="B61" i="8"/>
  <c r="C60" i="8"/>
  <c r="B60" i="8"/>
  <c r="A60" i="8"/>
  <c r="A61" i="8"/>
  <c r="A62" i="8"/>
  <c r="A63" i="8"/>
  <c r="A64" i="8"/>
  <c r="A65" i="8"/>
  <c r="A66" i="8"/>
  <c r="A67" i="8"/>
  <c r="E67" i="7"/>
  <c r="D67" i="7"/>
  <c r="E66" i="7"/>
  <c r="D66" i="7"/>
  <c r="E65" i="7"/>
  <c r="D65" i="7"/>
  <c r="E64" i="7"/>
  <c r="D64" i="7"/>
  <c r="E63" i="7"/>
  <c r="D63" i="7"/>
  <c r="E62" i="7"/>
  <c r="D62" i="7"/>
  <c r="E61" i="7"/>
  <c r="D61" i="7"/>
  <c r="E60" i="7"/>
  <c r="D60" i="7"/>
  <c r="C67" i="7"/>
  <c r="B67" i="7"/>
  <c r="C66" i="7"/>
  <c r="B66" i="7"/>
  <c r="C65" i="7"/>
  <c r="B65" i="7"/>
  <c r="C64" i="7"/>
  <c r="B64" i="7"/>
  <c r="C63" i="7"/>
  <c r="B63" i="7"/>
  <c r="C62" i="7"/>
  <c r="B62" i="7"/>
  <c r="C61" i="7"/>
  <c r="B61" i="7"/>
  <c r="C60" i="7"/>
  <c r="B60" i="7"/>
  <c r="A60" i="7"/>
  <c r="A61" i="7"/>
  <c r="A62" i="7"/>
  <c r="A63" i="7"/>
  <c r="A64" i="7"/>
  <c r="A65" i="7"/>
  <c r="A66" i="7"/>
  <c r="A67" i="7"/>
  <c r="E67" i="6"/>
  <c r="E66" i="6"/>
  <c r="E65" i="6"/>
  <c r="E64" i="6"/>
  <c r="E63" i="6"/>
  <c r="E62" i="6"/>
  <c r="E61" i="6"/>
  <c r="E60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A60" i="6"/>
  <c r="A61" i="6"/>
  <c r="A61" i="29" s="1"/>
  <c r="A62" i="6"/>
  <c r="A63" i="6"/>
  <c r="A64" i="6"/>
  <c r="A65" i="6"/>
  <c r="A66" i="6"/>
  <c r="A67" i="6"/>
  <c r="A60" i="5"/>
  <c r="A61" i="5"/>
  <c r="A62" i="5"/>
  <c r="A63" i="5"/>
  <c r="A64" i="5"/>
  <c r="A65" i="5"/>
  <c r="A66" i="5"/>
  <c r="A67" i="5"/>
  <c r="A60" i="4"/>
  <c r="A61" i="4"/>
  <c r="A62" i="4"/>
  <c r="A63" i="4"/>
  <c r="A64" i="4"/>
  <c r="A65" i="4"/>
  <c r="A66" i="4"/>
  <c r="A67" i="4"/>
  <c r="X67" i="1"/>
  <c r="C67" i="16" s="1"/>
  <c r="W67" i="1"/>
  <c r="C67" i="15" s="1"/>
  <c r="V67" i="1"/>
  <c r="C67" i="14" s="1"/>
  <c r="U67" i="1"/>
  <c r="T67" i="1"/>
  <c r="C67" i="12" s="1"/>
  <c r="S67" i="1"/>
  <c r="R67" i="1"/>
  <c r="C67" i="11" s="1"/>
  <c r="J67" i="1"/>
  <c r="X66" i="1"/>
  <c r="C66" i="16" s="1"/>
  <c r="W66" i="1"/>
  <c r="C66" i="15" s="1"/>
  <c r="V66" i="1"/>
  <c r="C66" i="14" s="1"/>
  <c r="U66" i="1"/>
  <c r="T66" i="1"/>
  <c r="C66" i="12" s="1"/>
  <c r="S66" i="1"/>
  <c r="R66" i="1"/>
  <c r="C66" i="11" s="1"/>
  <c r="J66" i="1"/>
  <c r="X65" i="1"/>
  <c r="C65" i="16" s="1"/>
  <c r="W65" i="1"/>
  <c r="C65" i="15" s="1"/>
  <c r="V65" i="1"/>
  <c r="C65" i="14" s="1"/>
  <c r="U65" i="1"/>
  <c r="T65" i="1"/>
  <c r="C65" i="12" s="1"/>
  <c r="S65" i="1"/>
  <c r="R65" i="1"/>
  <c r="C65" i="11" s="1"/>
  <c r="J65" i="1"/>
  <c r="X64" i="1"/>
  <c r="C64" i="16" s="1"/>
  <c r="W64" i="1"/>
  <c r="C64" i="15" s="1"/>
  <c r="V64" i="1"/>
  <c r="C64" i="14" s="1"/>
  <c r="U64" i="1"/>
  <c r="T64" i="1"/>
  <c r="C64" i="12" s="1"/>
  <c r="S64" i="1"/>
  <c r="R64" i="1"/>
  <c r="C64" i="11" s="1"/>
  <c r="J64" i="1"/>
  <c r="X63" i="1"/>
  <c r="C63" i="16" s="1"/>
  <c r="W63" i="1"/>
  <c r="C63" i="15" s="1"/>
  <c r="V63" i="1"/>
  <c r="C63" i="14" s="1"/>
  <c r="U63" i="1"/>
  <c r="T63" i="1"/>
  <c r="C63" i="12" s="1"/>
  <c r="S63" i="1"/>
  <c r="R63" i="1"/>
  <c r="C63" i="11" s="1"/>
  <c r="J63" i="1"/>
  <c r="W62" i="1"/>
  <c r="C62" i="15" s="1"/>
  <c r="V62" i="1"/>
  <c r="C62" i="14" s="1"/>
  <c r="U62" i="1"/>
  <c r="T62" i="1"/>
  <c r="C62" i="12" s="1"/>
  <c r="S62" i="1"/>
  <c r="R62" i="1"/>
  <c r="C62" i="11" s="1"/>
  <c r="J62" i="1"/>
  <c r="C61" i="14"/>
  <c r="C61" i="12"/>
  <c r="C61" i="11"/>
  <c r="Y60" i="1"/>
  <c r="C60" i="17" s="1"/>
  <c r="W60" i="1"/>
  <c r="C60" i="15" s="1"/>
  <c r="V60" i="1"/>
  <c r="C60" i="14" s="1"/>
  <c r="U60" i="1"/>
  <c r="T60" i="1"/>
  <c r="C60" i="12" s="1"/>
  <c r="S60" i="1"/>
  <c r="R60" i="1"/>
  <c r="C60" i="11" s="1"/>
  <c r="J60" i="1"/>
  <c r="F59" i="21"/>
  <c r="E59" i="21"/>
  <c r="D59" i="21"/>
  <c r="C59" i="21"/>
  <c r="B59" i="21"/>
  <c r="A59" i="21"/>
  <c r="F58" i="21"/>
  <c r="E58" i="21"/>
  <c r="D58" i="21"/>
  <c r="C58" i="21"/>
  <c r="B58" i="21"/>
  <c r="A58" i="21"/>
  <c r="F57" i="21"/>
  <c r="E57" i="21"/>
  <c r="D57" i="21"/>
  <c r="C57" i="21"/>
  <c r="B57" i="21"/>
  <c r="A57" i="21"/>
  <c r="F56" i="21"/>
  <c r="E56" i="21"/>
  <c r="D56" i="21"/>
  <c r="C56" i="21"/>
  <c r="B56" i="21"/>
  <c r="A56" i="21"/>
  <c r="F55" i="21"/>
  <c r="E55" i="21"/>
  <c r="D55" i="21"/>
  <c r="C55" i="21"/>
  <c r="B55" i="21"/>
  <c r="A55" i="21"/>
  <c r="F54" i="21"/>
  <c r="E54" i="21"/>
  <c r="D54" i="21"/>
  <c r="C54" i="21"/>
  <c r="B54" i="21"/>
  <c r="A54" i="21"/>
  <c r="F53" i="21"/>
  <c r="E53" i="21"/>
  <c r="D53" i="21"/>
  <c r="C53" i="21"/>
  <c r="B53" i="21"/>
  <c r="A53" i="21"/>
  <c r="F52" i="21"/>
  <c r="E52" i="21"/>
  <c r="D52" i="21"/>
  <c r="C52" i="21"/>
  <c r="B52" i="21"/>
  <c r="A52" i="21"/>
  <c r="F51" i="21"/>
  <c r="E51" i="21"/>
  <c r="D51" i="21"/>
  <c r="C51" i="21"/>
  <c r="B51" i="21"/>
  <c r="A51" i="21"/>
  <c r="F50" i="21"/>
  <c r="E50" i="21"/>
  <c r="D50" i="21"/>
  <c r="C50" i="21"/>
  <c r="B50" i="21"/>
  <c r="A50" i="21"/>
  <c r="F49" i="21"/>
  <c r="E49" i="21"/>
  <c r="D49" i="21"/>
  <c r="C49" i="21"/>
  <c r="B49" i="21"/>
  <c r="A49" i="21"/>
  <c r="F48" i="21"/>
  <c r="E48" i="21"/>
  <c r="D48" i="21"/>
  <c r="C48" i="21"/>
  <c r="B48" i="21"/>
  <c r="A48" i="21"/>
  <c r="F47" i="21"/>
  <c r="E47" i="21"/>
  <c r="D47" i="21"/>
  <c r="C47" i="21"/>
  <c r="B47" i="21"/>
  <c r="A47" i="21"/>
  <c r="F46" i="21"/>
  <c r="E46" i="21"/>
  <c r="D46" i="21"/>
  <c r="C46" i="21"/>
  <c r="B46" i="21"/>
  <c r="A46" i="21"/>
  <c r="F45" i="21"/>
  <c r="E45" i="21"/>
  <c r="D45" i="21"/>
  <c r="C45" i="21"/>
  <c r="B45" i="21"/>
  <c r="A45" i="21"/>
  <c r="F44" i="21"/>
  <c r="E44" i="21"/>
  <c r="D44" i="21"/>
  <c r="C44" i="21"/>
  <c r="B44" i="21"/>
  <c r="A44" i="21"/>
  <c r="F43" i="21"/>
  <c r="E43" i="21"/>
  <c r="D43" i="21"/>
  <c r="C43" i="21"/>
  <c r="B43" i="21"/>
  <c r="A43" i="21"/>
  <c r="F42" i="21"/>
  <c r="E42" i="21"/>
  <c r="D42" i="21"/>
  <c r="C42" i="21"/>
  <c r="B42" i="21"/>
  <c r="A42" i="21"/>
  <c r="F41" i="21"/>
  <c r="E41" i="21"/>
  <c r="D41" i="21"/>
  <c r="C41" i="21"/>
  <c r="B41" i="21"/>
  <c r="A41" i="21"/>
  <c r="F40" i="21"/>
  <c r="E40" i="21"/>
  <c r="D40" i="21"/>
  <c r="C40" i="21"/>
  <c r="B40" i="21"/>
  <c r="A40" i="21"/>
  <c r="F39" i="21"/>
  <c r="E39" i="21"/>
  <c r="D39" i="21"/>
  <c r="C39" i="21"/>
  <c r="B39" i="21"/>
  <c r="A39" i="21"/>
  <c r="F38" i="21"/>
  <c r="E38" i="21"/>
  <c r="D38" i="21"/>
  <c r="C38" i="21"/>
  <c r="B38" i="21"/>
  <c r="A38" i="21"/>
  <c r="H37" i="21"/>
  <c r="I37" i="21" s="1"/>
  <c r="F37" i="21"/>
  <c r="E37" i="21"/>
  <c r="D37" i="21"/>
  <c r="C37" i="21"/>
  <c r="B37" i="21"/>
  <c r="A37" i="21"/>
  <c r="F36" i="21"/>
  <c r="E36" i="21"/>
  <c r="D36" i="21"/>
  <c r="C36" i="21"/>
  <c r="B36" i="21"/>
  <c r="A36" i="21"/>
  <c r="F35" i="21"/>
  <c r="E35" i="21"/>
  <c r="D35" i="21"/>
  <c r="C35" i="21"/>
  <c r="B35" i="21"/>
  <c r="A35" i="21"/>
  <c r="F34" i="21"/>
  <c r="E34" i="21"/>
  <c r="D34" i="21"/>
  <c r="C34" i="21"/>
  <c r="B34" i="21"/>
  <c r="A34" i="21"/>
  <c r="F33" i="21"/>
  <c r="E33" i="21"/>
  <c r="D33" i="21"/>
  <c r="C33" i="21"/>
  <c r="B33" i="21"/>
  <c r="A33" i="21"/>
  <c r="F32" i="21"/>
  <c r="E32" i="21"/>
  <c r="D32" i="21"/>
  <c r="C32" i="21"/>
  <c r="B32" i="21"/>
  <c r="A32" i="21"/>
  <c r="F31" i="21"/>
  <c r="E31" i="21"/>
  <c r="D31" i="21"/>
  <c r="C31" i="21"/>
  <c r="B31" i="21"/>
  <c r="A31" i="21"/>
  <c r="F30" i="21"/>
  <c r="E30" i="21"/>
  <c r="D30" i="21"/>
  <c r="C30" i="21"/>
  <c r="B30" i="21"/>
  <c r="A30" i="21"/>
  <c r="F29" i="21"/>
  <c r="E29" i="21"/>
  <c r="D29" i="21"/>
  <c r="C29" i="21"/>
  <c r="B29" i="21"/>
  <c r="A29" i="21"/>
  <c r="F28" i="21"/>
  <c r="E28" i="21"/>
  <c r="D28" i="21"/>
  <c r="C28" i="21"/>
  <c r="B28" i="21"/>
  <c r="A28" i="21"/>
  <c r="F27" i="21"/>
  <c r="E27" i="21"/>
  <c r="D27" i="21"/>
  <c r="C27" i="21"/>
  <c r="B27" i="21"/>
  <c r="A27" i="21"/>
  <c r="F26" i="21"/>
  <c r="E26" i="21"/>
  <c r="D26" i="21"/>
  <c r="C26" i="21"/>
  <c r="B26" i="21"/>
  <c r="A26" i="21"/>
  <c r="F25" i="21"/>
  <c r="E25" i="21"/>
  <c r="D25" i="21"/>
  <c r="C25" i="21"/>
  <c r="B25" i="21"/>
  <c r="A25" i="21"/>
  <c r="F24" i="21"/>
  <c r="E24" i="21"/>
  <c r="D24" i="21"/>
  <c r="C24" i="21"/>
  <c r="B24" i="21"/>
  <c r="A24" i="21"/>
  <c r="F23" i="21"/>
  <c r="E23" i="21"/>
  <c r="D23" i="21"/>
  <c r="C23" i="21"/>
  <c r="B23" i="21"/>
  <c r="A23" i="21"/>
  <c r="F22" i="21"/>
  <c r="E22" i="21"/>
  <c r="D22" i="21"/>
  <c r="C22" i="21"/>
  <c r="B22" i="21"/>
  <c r="A22" i="21"/>
  <c r="F21" i="21"/>
  <c r="E21" i="21"/>
  <c r="D21" i="21"/>
  <c r="C21" i="21"/>
  <c r="B21" i="21"/>
  <c r="A21" i="21"/>
  <c r="H20" i="21"/>
  <c r="I20" i="21" s="1"/>
  <c r="F20" i="21"/>
  <c r="E20" i="21"/>
  <c r="D20" i="21"/>
  <c r="C20" i="21"/>
  <c r="B20" i="21"/>
  <c r="A20" i="21"/>
  <c r="F19" i="21"/>
  <c r="E19" i="21"/>
  <c r="D19" i="21"/>
  <c r="C19" i="21"/>
  <c r="B19" i="21"/>
  <c r="A19" i="21"/>
  <c r="F18" i="21"/>
  <c r="E18" i="21"/>
  <c r="D18" i="21"/>
  <c r="C18" i="21"/>
  <c r="B18" i="21"/>
  <c r="A18" i="21"/>
  <c r="F17" i="21"/>
  <c r="E17" i="21"/>
  <c r="D17" i="21"/>
  <c r="C17" i="21"/>
  <c r="B17" i="21"/>
  <c r="A17" i="21"/>
  <c r="F16" i="21"/>
  <c r="E16" i="21"/>
  <c r="D16" i="21"/>
  <c r="C16" i="21"/>
  <c r="B16" i="21"/>
  <c r="A16" i="21"/>
  <c r="F15" i="21"/>
  <c r="E15" i="21"/>
  <c r="D15" i="21"/>
  <c r="C15" i="21"/>
  <c r="B15" i="21"/>
  <c r="A15" i="21"/>
  <c r="F14" i="21"/>
  <c r="E14" i="21"/>
  <c r="D14" i="21"/>
  <c r="C14" i="21"/>
  <c r="B14" i="21"/>
  <c r="A14" i="21"/>
  <c r="F13" i="21"/>
  <c r="E13" i="21"/>
  <c r="D13" i="21"/>
  <c r="C13" i="21"/>
  <c r="B13" i="21"/>
  <c r="A13" i="21"/>
  <c r="F12" i="21"/>
  <c r="E12" i="21"/>
  <c r="D12" i="21"/>
  <c r="C12" i="21"/>
  <c r="B12" i="21"/>
  <c r="A12" i="21"/>
  <c r="F11" i="21"/>
  <c r="E11" i="21"/>
  <c r="D11" i="21"/>
  <c r="C11" i="21"/>
  <c r="B11" i="21"/>
  <c r="A11" i="21"/>
  <c r="F10" i="21"/>
  <c r="E10" i="21"/>
  <c r="D10" i="21"/>
  <c r="C10" i="21"/>
  <c r="B10" i="21"/>
  <c r="A10" i="21"/>
  <c r="F9" i="21"/>
  <c r="E9" i="21"/>
  <c r="D9" i="21"/>
  <c r="C9" i="21"/>
  <c r="B9" i="21"/>
  <c r="A9" i="21"/>
  <c r="F8" i="21"/>
  <c r="E8" i="21"/>
  <c r="D8" i="21"/>
  <c r="C8" i="21"/>
  <c r="B8" i="21"/>
  <c r="A8" i="21"/>
  <c r="F7" i="21"/>
  <c r="E7" i="21"/>
  <c r="D7" i="21"/>
  <c r="C7" i="21"/>
  <c r="B7" i="21"/>
  <c r="A7" i="21"/>
  <c r="F6" i="21"/>
  <c r="E6" i="21"/>
  <c r="D6" i="21"/>
  <c r="C6" i="21"/>
  <c r="B6" i="21"/>
  <c r="A6" i="21"/>
  <c r="F5" i="21"/>
  <c r="E5" i="21"/>
  <c r="D5" i="21"/>
  <c r="C5" i="21"/>
  <c r="B5" i="21"/>
  <c r="A5" i="21"/>
  <c r="F4" i="21"/>
  <c r="E4" i="21"/>
  <c r="D4" i="21"/>
  <c r="C4" i="21"/>
  <c r="B4" i="21"/>
  <c r="A4" i="21"/>
  <c r="G3" i="21"/>
  <c r="F3" i="21"/>
  <c r="E3" i="21"/>
  <c r="D3" i="21"/>
  <c r="C3" i="21"/>
  <c r="B3" i="21"/>
  <c r="A3" i="21"/>
  <c r="F2" i="21"/>
  <c r="E2" i="21"/>
  <c r="D2" i="21"/>
  <c r="C2" i="21"/>
  <c r="B2" i="21"/>
  <c r="A2" i="21"/>
  <c r="F1" i="21"/>
  <c r="E1" i="21"/>
  <c r="D1" i="21"/>
  <c r="B1" i="21"/>
  <c r="A1" i="21"/>
  <c r="G59" i="20"/>
  <c r="F59" i="20"/>
  <c r="E59" i="20"/>
  <c r="D59" i="20"/>
  <c r="C59" i="20"/>
  <c r="B59" i="20"/>
  <c r="A59" i="20"/>
  <c r="G58" i="20"/>
  <c r="F58" i="20"/>
  <c r="E58" i="20"/>
  <c r="D58" i="20"/>
  <c r="C58" i="20"/>
  <c r="B58" i="20"/>
  <c r="A58" i="20"/>
  <c r="G57" i="20"/>
  <c r="F57" i="20"/>
  <c r="E57" i="20"/>
  <c r="D57" i="20"/>
  <c r="C57" i="20"/>
  <c r="B57" i="20"/>
  <c r="A57" i="20"/>
  <c r="G56" i="20"/>
  <c r="F56" i="20"/>
  <c r="E56" i="20"/>
  <c r="D56" i="20"/>
  <c r="C56" i="20"/>
  <c r="B56" i="20"/>
  <c r="A56" i="20"/>
  <c r="G55" i="20"/>
  <c r="F55" i="20"/>
  <c r="E55" i="20"/>
  <c r="D55" i="20"/>
  <c r="C55" i="20"/>
  <c r="B55" i="20"/>
  <c r="A55" i="20"/>
  <c r="G54" i="20"/>
  <c r="F54" i="20"/>
  <c r="E54" i="20"/>
  <c r="D54" i="20"/>
  <c r="C54" i="20"/>
  <c r="B54" i="20"/>
  <c r="A54" i="20"/>
  <c r="G53" i="20"/>
  <c r="F53" i="20"/>
  <c r="E53" i="20"/>
  <c r="D53" i="20"/>
  <c r="C53" i="20"/>
  <c r="B53" i="20"/>
  <c r="A53" i="20"/>
  <c r="G52" i="20"/>
  <c r="F52" i="20"/>
  <c r="E52" i="20"/>
  <c r="D52" i="20"/>
  <c r="C52" i="20"/>
  <c r="B52" i="20"/>
  <c r="A52" i="20"/>
  <c r="G51" i="20"/>
  <c r="F51" i="20"/>
  <c r="E51" i="20"/>
  <c r="D51" i="20"/>
  <c r="C51" i="20"/>
  <c r="B51" i="20"/>
  <c r="A51" i="20"/>
  <c r="G50" i="20"/>
  <c r="F50" i="20"/>
  <c r="E50" i="20"/>
  <c r="D50" i="20"/>
  <c r="C50" i="20"/>
  <c r="B50" i="20"/>
  <c r="A50" i="20"/>
  <c r="G49" i="20"/>
  <c r="F49" i="20"/>
  <c r="E49" i="20"/>
  <c r="D49" i="20"/>
  <c r="C49" i="20"/>
  <c r="B49" i="20"/>
  <c r="A49" i="20"/>
  <c r="G48" i="20"/>
  <c r="F48" i="20"/>
  <c r="E48" i="20"/>
  <c r="D48" i="20"/>
  <c r="C48" i="20"/>
  <c r="B48" i="20"/>
  <c r="A48" i="20"/>
  <c r="G47" i="20"/>
  <c r="F47" i="20"/>
  <c r="E47" i="20"/>
  <c r="D47" i="20"/>
  <c r="C47" i="20"/>
  <c r="B47" i="20"/>
  <c r="A47" i="20"/>
  <c r="G46" i="20"/>
  <c r="F46" i="20"/>
  <c r="E46" i="20"/>
  <c r="D46" i="20"/>
  <c r="C46" i="20"/>
  <c r="B46" i="20"/>
  <c r="A46" i="20"/>
  <c r="G45" i="20"/>
  <c r="F45" i="20"/>
  <c r="E45" i="20"/>
  <c r="D45" i="20"/>
  <c r="C45" i="20"/>
  <c r="B45" i="20"/>
  <c r="A45" i="20"/>
  <c r="G44" i="20"/>
  <c r="F44" i="20"/>
  <c r="E44" i="20"/>
  <c r="D44" i="20"/>
  <c r="C44" i="20"/>
  <c r="B44" i="20"/>
  <c r="A44" i="20"/>
  <c r="G43" i="20"/>
  <c r="F43" i="20"/>
  <c r="E43" i="20"/>
  <c r="D43" i="20"/>
  <c r="C43" i="20"/>
  <c r="B43" i="20"/>
  <c r="A43" i="20"/>
  <c r="G42" i="20"/>
  <c r="F42" i="20"/>
  <c r="E42" i="20"/>
  <c r="D42" i="20"/>
  <c r="C42" i="20"/>
  <c r="B42" i="20"/>
  <c r="A42" i="20"/>
  <c r="G41" i="20"/>
  <c r="F41" i="20"/>
  <c r="E41" i="20"/>
  <c r="D41" i="20"/>
  <c r="C41" i="20"/>
  <c r="B41" i="20"/>
  <c r="A41" i="20"/>
  <c r="G40" i="20"/>
  <c r="F40" i="20"/>
  <c r="E40" i="20"/>
  <c r="D40" i="20"/>
  <c r="C40" i="20"/>
  <c r="B40" i="20"/>
  <c r="A40" i="20"/>
  <c r="G39" i="20"/>
  <c r="F39" i="20"/>
  <c r="E39" i="20"/>
  <c r="D39" i="20"/>
  <c r="C39" i="20"/>
  <c r="B39" i="20"/>
  <c r="A39" i="20"/>
  <c r="G38" i="20"/>
  <c r="F38" i="20"/>
  <c r="E38" i="20"/>
  <c r="D38" i="20"/>
  <c r="C38" i="20"/>
  <c r="B38" i="20"/>
  <c r="A38" i="20"/>
  <c r="G37" i="20"/>
  <c r="F37" i="20"/>
  <c r="E37" i="20"/>
  <c r="D37" i="20"/>
  <c r="C37" i="20"/>
  <c r="B37" i="20"/>
  <c r="A37" i="20"/>
  <c r="G36" i="20"/>
  <c r="F36" i="20"/>
  <c r="E36" i="20"/>
  <c r="D36" i="20"/>
  <c r="C36" i="20"/>
  <c r="B36" i="20"/>
  <c r="A36" i="20"/>
  <c r="G35" i="20"/>
  <c r="F35" i="20"/>
  <c r="E35" i="20"/>
  <c r="D35" i="20"/>
  <c r="C35" i="20"/>
  <c r="B35" i="20"/>
  <c r="A35" i="20"/>
  <c r="G34" i="20"/>
  <c r="F34" i="20"/>
  <c r="E34" i="20"/>
  <c r="D34" i="20"/>
  <c r="C34" i="20"/>
  <c r="B34" i="20"/>
  <c r="A34" i="20"/>
  <c r="G33" i="20"/>
  <c r="F33" i="20"/>
  <c r="E33" i="20"/>
  <c r="D33" i="20"/>
  <c r="C33" i="20"/>
  <c r="B33" i="20"/>
  <c r="A33" i="20"/>
  <c r="G32" i="20"/>
  <c r="F32" i="20"/>
  <c r="E32" i="20"/>
  <c r="D32" i="20"/>
  <c r="C32" i="20"/>
  <c r="B32" i="20"/>
  <c r="A32" i="20"/>
  <c r="G31" i="20"/>
  <c r="F31" i="20"/>
  <c r="E31" i="20"/>
  <c r="D31" i="20"/>
  <c r="C31" i="20"/>
  <c r="B31" i="20"/>
  <c r="A31" i="20"/>
  <c r="G30" i="20"/>
  <c r="F30" i="20"/>
  <c r="E30" i="20"/>
  <c r="D30" i="20"/>
  <c r="C30" i="20"/>
  <c r="B30" i="20"/>
  <c r="A30" i="20"/>
  <c r="G29" i="20"/>
  <c r="F29" i="20"/>
  <c r="E29" i="20"/>
  <c r="D29" i="20"/>
  <c r="C29" i="20"/>
  <c r="B29" i="20"/>
  <c r="A29" i="20"/>
  <c r="G28" i="20"/>
  <c r="F28" i="20"/>
  <c r="E28" i="20"/>
  <c r="D28" i="20"/>
  <c r="C28" i="20"/>
  <c r="B28" i="20"/>
  <c r="A28" i="20"/>
  <c r="G27" i="20"/>
  <c r="F27" i="20"/>
  <c r="E27" i="20"/>
  <c r="D27" i="20"/>
  <c r="C27" i="20"/>
  <c r="B27" i="20"/>
  <c r="A27" i="20"/>
  <c r="G26" i="20"/>
  <c r="F26" i="20"/>
  <c r="E26" i="20"/>
  <c r="D26" i="20"/>
  <c r="C26" i="20"/>
  <c r="B26" i="20"/>
  <c r="A26" i="20"/>
  <c r="G25" i="20"/>
  <c r="F25" i="20"/>
  <c r="E25" i="20"/>
  <c r="D25" i="20"/>
  <c r="C25" i="20"/>
  <c r="B25" i="20"/>
  <c r="A25" i="20"/>
  <c r="G24" i="20"/>
  <c r="F24" i="20"/>
  <c r="E24" i="20"/>
  <c r="D24" i="20"/>
  <c r="C24" i="20"/>
  <c r="B24" i="20"/>
  <c r="A24" i="20"/>
  <c r="G23" i="20"/>
  <c r="F23" i="20"/>
  <c r="E23" i="20"/>
  <c r="D23" i="20"/>
  <c r="C23" i="20"/>
  <c r="B23" i="20"/>
  <c r="A23" i="20"/>
  <c r="G22" i="20"/>
  <c r="F22" i="20"/>
  <c r="E22" i="20"/>
  <c r="D22" i="20"/>
  <c r="C22" i="20"/>
  <c r="B22" i="20"/>
  <c r="A22" i="20"/>
  <c r="G21" i="20"/>
  <c r="F21" i="20"/>
  <c r="E21" i="20"/>
  <c r="D21" i="20"/>
  <c r="C21" i="20"/>
  <c r="B21" i="20"/>
  <c r="A21" i="20"/>
  <c r="G20" i="20"/>
  <c r="F20" i="20"/>
  <c r="E20" i="20"/>
  <c r="D20" i="20"/>
  <c r="C20" i="20"/>
  <c r="B20" i="20"/>
  <c r="A20" i="20"/>
  <c r="G19" i="20"/>
  <c r="F19" i="20"/>
  <c r="E19" i="20"/>
  <c r="D19" i="20"/>
  <c r="C19" i="20"/>
  <c r="B19" i="20"/>
  <c r="A19" i="20"/>
  <c r="G18" i="20"/>
  <c r="F18" i="20"/>
  <c r="E18" i="20"/>
  <c r="D18" i="20"/>
  <c r="C18" i="20"/>
  <c r="B18" i="20"/>
  <c r="A18" i="20"/>
  <c r="G17" i="20"/>
  <c r="F17" i="20"/>
  <c r="E17" i="20"/>
  <c r="D17" i="20"/>
  <c r="C17" i="20"/>
  <c r="B17" i="20"/>
  <c r="A17" i="20"/>
  <c r="G16" i="20"/>
  <c r="F16" i="20"/>
  <c r="E16" i="20"/>
  <c r="D16" i="20"/>
  <c r="C16" i="20"/>
  <c r="B16" i="20"/>
  <c r="A16" i="20"/>
  <c r="G15" i="20"/>
  <c r="F15" i="20"/>
  <c r="E15" i="20"/>
  <c r="D15" i="20"/>
  <c r="C15" i="20"/>
  <c r="B15" i="20"/>
  <c r="A15" i="20"/>
  <c r="G14" i="20"/>
  <c r="F14" i="20"/>
  <c r="E14" i="20"/>
  <c r="D14" i="20"/>
  <c r="C14" i="20"/>
  <c r="B14" i="20"/>
  <c r="A14" i="20"/>
  <c r="G13" i="20"/>
  <c r="F13" i="20"/>
  <c r="E13" i="20"/>
  <c r="D13" i="20"/>
  <c r="C13" i="20"/>
  <c r="B13" i="20"/>
  <c r="A13" i="20"/>
  <c r="G12" i="20"/>
  <c r="F12" i="20"/>
  <c r="E12" i="20"/>
  <c r="D12" i="20"/>
  <c r="C12" i="20"/>
  <c r="H12" i="20" s="1"/>
  <c r="B12" i="20"/>
  <c r="A12" i="20"/>
  <c r="G11" i="20"/>
  <c r="F11" i="20"/>
  <c r="E11" i="20"/>
  <c r="D11" i="20"/>
  <c r="C11" i="20"/>
  <c r="H11" i="20" s="1"/>
  <c r="B11" i="20"/>
  <c r="A11" i="20"/>
  <c r="G10" i="20"/>
  <c r="F10" i="20"/>
  <c r="E10" i="20"/>
  <c r="D10" i="20"/>
  <c r="C10" i="20"/>
  <c r="B10" i="20"/>
  <c r="A10" i="20"/>
  <c r="G9" i="20"/>
  <c r="F9" i="20"/>
  <c r="E9" i="20"/>
  <c r="D9" i="20"/>
  <c r="C9" i="20"/>
  <c r="B9" i="20"/>
  <c r="A9" i="20"/>
  <c r="G8" i="20"/>
  <c r="F8" i="20"/>
  <c r="E8" i="20"/>
  <c r="D8" i="20"/>
  <c r="C8" i="20"/>
  <c r="B8" i="20"/>
  <c r="A8" i="20"/>
  <c r="G7" i="20"/>
  <c r="F7" i="20"/>
  <c r="E7" i="20"/>
  <c r="D7" i="20"/>
  <c r="C7" i="20"/>
  <c r="B7" i="20"/>
  <c r="A7" i="20"/>
  <c r="G6" i="20"/>
  <c r="F6" i="20"/>
  <c r="E6" i="20"/>
  <c r="D6" i="20"/>
  <c r="C6" i="20"/>
  <c r="B6" i="20"/>
  <c r="A6" i="20"/>
  <c r="G5" i="20"/>
  <c r="F5" i="20"/>
  <c r="E5" i="20"/>
  <c r="D5" i="20"/>
  <c r="C5" i="20"/>
  <c r="B5" i="20"/>
  <c r="A5" i="20"/>
  <c r="G4" i="20"/>
  <c r="F4" i="20"/>
  <c r="E4" i="20"/>
  <c r="D4" i="20"/>
  <c r="C4" i="20"/>
  <c r="B4" i="20"/>
  <c r="A4" i="20"/>
  <c r="G3" i="20"/>
  <c r="F3" i="20"/>
  <c r="E3" i="20"/>
  <c r="D3" i="20"/>
  <c r="C3" i="20"/>
  <c r="B3" i="20"/>
  <c r="A3" i="20"/>
  <c r="I2" i="20"/>
  <c r="G2" i="20"/>
  <c r="F2" i="20"/>
  <c r="E2" i="20"/>
  <c r="D2" i="20"/>
  <c r="C2" i="20"/>
  <c r="H2" i="20" s="1"/>
  <c r="B2" i="20"/>
  <c r="A2" i="20"/>
  <c r="G1" i="20"/>
  <c r="F1" i="20"/>
  <c r="E1" i="20"/>
  <c r="D1" i="20"/>
  <c r="B1" i="20"/>
  <c r="A1" i="20"/>
  <c r="H22" i="18"/>
  <c r="N19" i="18" s="1"/>
  <c r="G61" i="5" s="1"/>
  <c r="N61" i="5" s="1"/>
  <c r="P61" i="5" s="1"/>
  <c r="H21" i="18"/>
  <c r="M19" i="18" s="1"/>
  <c r="H20" i="18"/>
  <c r="L19" i="18" s="1"/>
  <c r="H19" i="18"/>
  <c r="K19" i="18" s="1"/>
  <c r="H14" i="18"/>
  <c r="G14" i="18"/>
  <c r="D14" i="18"/>
  <c r="F14" i="18" s="1"/>
  <c r="H13" i="18"/>
  <c r="G13" i="18"/>
  <c r="D13" i="18"/>
  <c r="F13" i="18" s="1"/>
  <c r="H12" i="18"/>
  <c r="G12" i="18"/>
  <c r="D12" i="18"/>
  <c r="F12" i="18" s="1"/>
  <c r="N11" i="18"/>
  <c r="M11" i="18"/>
  <c r="L11" i="18"/>
  <c r="K11" i="18"/>
  <c r="H11" i="18"/>
  <c r="G11" i="18"/>
  <c r="D11" i="18"/>
  <c r="F11" i="18" s="1"/>
  <c r="H6" i="18"/>
  <c r="G6" i="18"/>
  <c r="D6" i="18"/>
  <c r="F6" i="18" s="1"/>
  <c r="H5" i="18"/>
  <c r="G5" i="18"/>
  <c r="D5" i="18"/>
  <c r="F5" i="18" s="1"/>
  <c r="H4" i="18"/>
  <c r="G4" i="18"/>
  <c r="D4" i="18"/>
  <c r="F4" i="18" s="1"/>
  <c r="N3" i="18"/>
  <c r="M3" i="18"/>
  <c r="K3" i="18"/>
  <c r="H3" i="18"/>
  <c r="G3" i="18"/>
  <c r="F3" i="18"/>
  <c r="G59" i="17"/>
  <c r="F59" i="17"/>
  <c r="E59" i="17"/>
  <c r="D59" i="17"/>
  <c r="G58" i="17"/>
  <c r="F58" i="17"/>
  <c r="E58" i="17"/>
  <c r="D58" i="17"/>
  <c r="G57" i="17"/>
  <c r="F57" i="17"/>
  <c r="E57" i="17"/>
  <c r="D57" i="17"/>
  <c r="G56" i="17"/>
  <c r="F56" i="17"/>
  <c r="E56" i="17"/>
  <c r="D56" i="17"/>
  <c r="G55" i="17"/>
  <c r="F55" i="17"/>
  <c r="E55" i="17"/>
  <c r="D55" i="17"/>
  <c r="G54" i="17"/>
  <c r="F54" i="17"/>
  <c r="E54" i="17"/>
  <c r="D54" i="17"/>
  <c r="G53" i="17"/>
  <c r="F53" i="17"/>
  <c r="E53" i="17"/>
  <c r="D53" i="17"/>
  <c r="G52" i="17"/>
  <c r="F52" i="17"/>
  <c r="E52" i="17"/>
  <c r="D52" i="17"/>
  <c r="G51" i="17"/>
  <c r="F51" i="17"/>
  <c r="E51" i="17"/>
  <c r="D51" i="17"/>
  <c r="G50" i="17"/>
  <c r="F50" i="17"/>
  <c r="E50" i="17"/>
  <c r="D50" i="17"/>
  <c r="G49" i="17"/>
  <c r="F49" i="17"/>
  <c r="E49" i="17"/>
  <c r="D49" i="17"/>
  <c r="G48" i="17"/>
  <c r="F48" i="17"/>
  <c r="E48" i="17"/>
  <c r="D48" i="17"/>
  <c r="G47" i="17"/>
  <c r="F47" i="17"/>
  <c r="E47" i="17"/>
  <c r="D47" i="17"/>
  <c r="G46" i="17"/>
  <c r="F46" i="17"/>
  <c r="E46" i="17"/>
  <c r="D46" i="17"/>
  <c r="G45" i="17"/>
  <c r="F45" i="17"/>
  <c r="E45" i="17"/>
  <c r="D45" i="17"/>
  <c r="G44" i="17"/>
  <c r="F44" i="17"/>
  <c r="E44" i="17"/>
  <c r="D44" i="17"/>
  <c r="G43" i="17"/>
  <c r="F43" i="17"/>
  <c r="E43" i="17"/>
  <c r="D43" i="17"/>
  <c r="G42" i="17"/>
  <c r="F42" i="17"/>
  <c r="E42" i="17"/>
  <c r="D42" i="17"/>
  <c r="G41" i="17"/>
  <c r="F41" i="17"/>
  <c r="E41" i="17"/>
  <c r="D41" i="17"/>
  <c r="G40" i="17"/>
  <c r="F40" i="17"/>
  <c r="E40" i="17"/>
  <c r="D40" i="17"/>
  <c r="G39" i="17"/>
  <c r="F39" i="17"/>
  <c r="E39" i="17"/>
  <c r="D39" i="17"/>
  <c r="G38" i="17"/>
  <c r="F38" i="17"/>
  <c r="E38" i="17"/>
  <c r="D38" i="17"/>
  <c r="G37" i="17"/>
  <c r="F37" i="17"/>
  <c r="E37" i="17"/>
  <c r="D37" i="17"/>
  <c r="G36" i="17"/>
  <c r="F36" i="17"/>
  <c r="E36" i="17"/>
  <c r="D36" i="17"/>
  <c r="G35" i="17"/>
  <c r="F35" i="17"/>
  <c r="E35" i="17"/>
  <c r="D35" i="17"/>
  <c r="G34" i="17"/>
  <c r="F34" i="17"/>
  <c r="E34" i="17"/>
  <c r="D34" i="17"/>
  <c r="G33" i="17"/>
  <c r="F33" i="17"/>
  <c r="E33" i="17"/>
  <c r="D33" i="17"/>
  <c r="G32" i="17"/>
  <c r="F32" i="17"/>
  <c r="E32" i="17"/>
  <c r="D32" i="17"/>
  <c r="G31" i="17"/>
  <c r="F31" i="17"/>
  <c r="E31" i="17"/>
  <c r="D31" i="17"/>
  <c r="G30" i="17"/>
  <c r="F30" i="17"/>
  <c r="E30" i="17"/>
  <c r="D30" i="17"/>
  <c r="G29" i="17"/>
  <c r="F29" i="17"/>
  <c r="E29" i="17"/>
  <c r="D29" i="17"/>
  <c r="G28" i="17"/>
  <c r="F28" i="17"/>
  <c r="E28" i="17"/>
  <c r="D28" i="17"/>
  <c r="G27" i="17"/>
  <c r="F27" i="17"/>
  <c r="E27" i="17"/>
  <c r="D27" i="17"/>
  <c r="G26" i="17"/>
  <c r="F26" i="17"/>
  <c r="E26" i="17"/>
  <c r="D26" i="17"/>
  <c r="G25" i="17"/>
  <c r="F25" i="17"/>
  <c r="E25" i="17"/>
  <c r="D25" i="17"/>
  <c r="G24" i="17"/>
  <c r="F24" i="17"/>
  <c r="E24" i="17"/>
  <c r="D24" i="17"/>
  <c r="G23" i="17"/>
  <c r="F23" i="17"/>
  <c r="E23" i="17"/>
  <c r="D23" i="17"/>
  <c r="G22" i="17"/>
  <c r="F22" i="17"/>
  <c r="E22" i="17"/>
  <c r="D22" i="17"/>
  <c r="G21" i="17"/>
  <c r="F21" i="17"/>
  <c r="E21" i="17"/>
  <c r="D21" i="17"/>
  <c r="G20" i="17"/>
  <c r="F20" i="17"/>
  <c r="E20" i="17"/>
  <c r="D20" i="17"/>
  <c r="G19" i="17"/>
  <c r="F19" i="17"/>
  <c r="E19" i="17"/>
  <c r="D19" i="17"/>
  <c r="G18" i="17"/>
  <c r="F18" i="17"/>
  <c r="E18" i="17"/>
  <c r="D18" i="17"/>
  <c r="G17" i="17"/>
  <c r="F17" i="17"/>
  <c r="E17" i="17"/>
  <c r="D17" i="17"/>
  <c r="G16" i="17"/>
  <c r="F16" i="17"/>
  <c r="E16" i="17"/>
  <c r="D16" i="17"/>
  <c r="G15" i="17"/>
  <c r="F15" i="17"/>
  <c r="E15" i="17"/>
  <c r="D15" i="17"/>
  <c r="G14" i="17"/>
  <c r="F14" i="17"/>
  <c r="E14" i="17"/>
  <c r="D14" i="17"/>
  <c r="G13" i="17"/>
  <c r="F13" i="17"/>
  <c r="E13" i="17"/>
  <c r="D13" i="17"/>
  <c r="G12" i="17"/>
  <c r="F12" i="17"/>
  <c r="E12" i="17"/>
  <c r="D12" i="17"/>
  <c r="G11" i="17"/>
  <c r="F11" i="17"/>
  <c r="E11" i="17"/>
  <c r="D11" i="17"/>
  <c r="G10" i="17"/>
  <c r="F10" i="17"/>
  <c r="E10" i="17"/>
  <c r="D10" i="17"/>
  <c r="G9" i="17"/>
  <c r="F9" i="17"/>
  <c r="E9" i="17"/>
  <c r="D9" i="17"/>
  <c r="G8" i="17"/>
  <c r="F8" i="17"/>
  <c r="E8" i="17"/>
  <c r="D8" i="17"/>
  <c r="G7" i="17"/>
  <c r="F7" i="17"/>
  <c r="E7" i="17"/>
  <c r="D7" i="17"/>
  <c r="G6" i="17"/>
  <c r="F6" i="17"/>
  <c r="E6" i="17"/>
  <c r="D6" i="17"/>
  <c r="G5" i="17"/>
  <c r="F5" i="17"/>
  <c r="E5" i="17"/>
  <c r="D5" i="17"/>
  <c r="G4" i="17"/>
  <c r="F4" i="17"/>
  <c r="E4" i="17"/>
  <c r="D4" i="17"/>
  <c r="G3" i="17"/>
  <c r="F3" i="17"/>
  <c r="E3" i="17"/>
  <c r="D3" i="17"/>
  <c r="G2" i="17"/>
  <c r="F2" i="17"/>
  <c r="E2" i="17"/>
  <c r="D2" i="17"/>
  <c r="G1" i="17"/>
  <c r="F1" i="17"/>
  <c r="E1" i="17"/>
  <c r="D1" i="17"/>
  <c r="G51" i="16"/>
  <c r="F51" i="16"/>
  <c r="E51" i="16"/>
  <c r="D51" i="16"/>
  <c r="G52" i="16"/>
  <c r="F52" i="16"/>
  <c r="E52" i="16"/>
  <c r="D52" i="16"/>
  <c r="G53" i="16"/>
  <c r="F53" i="16"/>
  <c r="E53" i="16"/>
  <c r="D53" i="16"/>
  <c r="G50" i="16"/>
  <c r="F50" i="16"/>
  <c r="E50" i="16"/>
  <c r="D50" i="16"/>
  <c r="G58" i="16"/>
  <c r="F58" i="16"/>
  <c r="E58" i="16"/>
  <c r="D58" i="16"/>
  <c r="G47" i="16"/>
  <c r="F47" i="16"/>
  <c r="E47" i="16"/>
  <c r="D47" i="16"/>
  <c r="G57" i="16"/>
  <c r="F57" i="16"/>
  <c r="E57" i="16"/>
  <c r="D57" i="16"/>
  <c r="G55" i="16"/>
  <c r="F55" i="16"/>
  <c r="E55" i="16"/>
  <c r="D55" i="16"/>
  <c r="G49" i="16"/>
  <c r="F49" i="16"/>
  <c r="E49" i="16"/>
  <c r="D49" i="16"/>
  <c r="G54" i="16"/>
  <c r="F54" i="16"/>
  <c r="E54" i="16"/>
  <c r="D54" i="16"/>
  <c r="G48" i="16"/>
  <c r="F48" i="16"/>
  <c r="E48" i="16"/>
  <c r="D48" i="16"/>
  <c r="G61" i="16"/>
  <c r="F61" i="16"/>
  <c r="E61" i="16"/>
  <c r="D61" i="16"/>
  <c r="G60" i="16"/>
  <c r="F60" i="16"/>
  <c r="E60" i="16"/>
  <c r="D60" i="16"/>
  <c r="G46" i="16"/>
  <c r="F46" i="16"/>
  <c r="E46" i="16"/>
  <c r="D46" i="16"/>
  <c r="G45" i="16"/>
  <c r="F45" i="16"/>
  <c r="E45" i="16"/>
  <c r="D45" i="16"/>
  <c r="G44" i="16"/>
  <c r="F44" i="16"/>
  <c r="E44" i="16"/>
  <c r="D44" i="16"/>
  <c r="G43" i="16"/>
  <c r="F43" i="16"/>
  <c r="E43" i="16"/>
  <c r="D43" i="16"/>
  <c r="G42" i="16"/>
  <c r="F42" i="16"/>
  <c r="E42" i="16"/>
  <c r="D42" i="16"/>
  <c r="G41" i="16"/>
  <c r="F41" i="16"/>
  <c r="E41" i="16"/>
  <c r="D41" i="16"/>
  <c r="G40" i="16"/>
  <c r="F40" i="16"/>
  <c r="E40" i="16"/>
  <c r="D40" i="16"/>
  <c r="G39" i="16"/>
  <c r="F39" i="16"/>
  <c r="E39" i="16"/>
  <c r="D39" i="16"/>
  <c r="G38" i="16"/>
  <c r="F38" i="16"/>
  <c r="E38" i="16"/>
  <c r="D38" i="16"/>
  <c r="G37" i="16"/>
  <c r="F37" i="16"/>
  <c r="E37" i="16"/>
  <c r="D37" i="16"/>
  <c r="G36" i="16"/>
  <c r="F36" i="16"/>
  <c r="E36" i="16"/>
  <c r="D36" i="16"/>
  <c r="G35" i="16"/>
  <c r="F35" i="16"/>
  <c r="E35" i="16"/>
  <c r="D35" i="16"/>
  <c r="G34" i="16"/>
  <c r="F34" i="16"/>
  <c r="E34" i="16"/>
  <c r="D34" i="16"/>
  <c r="G33" i="16"/>
  <c r="F33" i="16"/>
  <c r="E33" i="16"/>
  <c r="D33" i="16"/>
  <c r="G32" i="16"/>
  <c r="F32" i="16"/>
  <c r="E32" i="16"/>
  <c r="D32" i="16"/>
  <c r="G31" i="16"/>
  <c r="F31" i="16"/>
  <c r="E31" i="16"/>
  <c r="D31" i="16"/>
  <c r="G30" i="16"/>
  <c r="F30" i="16"/>
  <c r="E30" i="16"/>
  <c r="D30" i="16"/>
  <c r="G29" i="16"/>
  <c r="F29" i="16"/>
  <c r="E29" i="16"/>
  <c r="D29" i="16"/>
  <c r="G28" i="16"/>
  <c r="F28" i="16"/>
  <c r="E28" i="16"/>
  <c r="D28" i="16"/>
  <c r="G27" i="16"/>
  <c r="F27" i="16"/>
  <c r="E27" i="16"/>
  <c r="D27" i="16"/>
  <c r="G26" i="16"/>
  <c r="F26" i="16"/>
  <c r="E26" i="16"/>
  <c r="D26" i="16"/>
  <c r="G25" i="16"/>
  <c r="F25" i="16"/>
  <c r="E25" i="16"/>
  <c r="D25" i="16"/>
  <c r="G24" i="16"/>
  <c r="F24" i="16"/>
  <c r="E24" i="16"/>
  <c r="D24" i="16"/>
  <c r="G23" i="16"/>
  <c r="F23" i="16"/>
  <c r="E23" i="16"/>
  <c r="D23" i="16"/>
  <c r="G22" i="16"/>
  <c r="F22" i="16"/>
  <c r="E22" i="16"/>
  <c r="D22" i="16"/>
  <c r="G21" i="16"/>
  <c r="F21" i="16"/>
  <c r="E21" i="16"/>
  <c r="D21" i="16"/>
  <c r="G20" i="16"/>
  <c r="F20" i="16"/>
  <c r="E20" i="16"/>
  <c r="D20" i="16"/>
  <c r="G19" i="16"/>
  <c r="F19" i="16"/>
  <c r="E19" i="16"/>
  <c r="D19" i="16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3" i="16"/>
  <c r="F3" i="16"/>
  <c r="E3" i="16"/>
  <c r="D3" i="16"/>
  <c r="G2" i="16"/>
  <c r="F2" i="16"/>
  <c r="E2" i="16"/>
  <c r="D2" i="16"/>
  <c r="G1" i="16"/>
  <c r="F1" i="16"/>
  <c r="E1" i="16"/>
  <c r="D1" i="16"/>
  <c r="G59" i="15"/>
  <c r="F59" i="15"/>
  <c r="E59" i="15"/>
  <c r="D59" i="15"/>
  <c r="G58" i="15"/>
  <c r="F58" i="15"/>
  <c r="E58" i="15"/>
  <c r="D58" i="15"/>
  <c r="G57" i="15"/>
  <c r="F57" i="15"/>
  <c r="E57" i="15"/>
  <c r="D57" i="15"/>
  <c r="G56" i="15"/>
  <c r="F56" i="15"/>
  <c r="E56" i="15"/>
  <c r="D56" i="15"/>
  <c r="G55" i="15"/>
  <c r="F55" i="15"/>
  <c r="E55" i="15"/>
  <c r="D55" i="15"/>
  <c r="G54" i="15"/>
  <c r="F54" i="15"/>
  <c r="E54" i="15"/>
  <c r="D54" i="15"/>
  <c r="G53" i="15"/>
  <c r="F53" i="15"/>
  <c r="E53" i="15"/>
  <c r="D53" i="15"/>
  <c r="G52" i="15"/>
  <c r="F52" i="15"/>
  <c r="E52" i="15"/>
  <c r="D52" i="15"/>
  <c r="G51" i="15"/>
  <c r="F51" i="15"/>
  <c r="E51" i="15"/>
  <c r="D51" i="15"/>
  <c r="G50" i="15"/>
  <c r="F50" i="15"/>
  <c r="E50" i="15"/>
  <c r="D50" i="15"/>
  <c r="G49" i="15"/>
  <c r="F49" i="15"/>
  <c r="E49" i="15"/>
  <c r="D49" i="15"/>
  <c r="G48" i="15"/>
  <c r="F48" i="15"/>
  <c r="E48" i="15"/>
  <c r="D48" i="15"/>
  <c r="G47" i="15"/>
  <c r="F47" i="15"/>
  <c r="E47" i="15"/>
  <c r="D47" i="15"/>
  <c r="G46" i="15"/>
  <c r="F46" i="15"/>
  <c r="E46" i="15"/>
  <c r="D46" i="15"/>
  <c r="G45" i="15"/>
  <c r="F45" i="15"/>
  <c r="E45" i="15"/>
  <c r="D45" i="15"/>
  <c r="G44" i="15"/>
  <c r="F44" i="15"/>
  <c r="E44" i="15"/>
  <c r="D44" i="15"/>
  <c r="G43" i="15"/>
  <c r="F43" i="15"/>
  <c r="E43" i="15"/>
  <c r="D43" i="15"/>
  <c r="G42" i="15"/>
  <c r="F42" i="15"/>
  <c r="E42" i="15"/>
  <c r="D42" i="15"/>
  <c r="G41" i="15"/>
  <c r="F41" i="15"/>
  <c r="E41" i="15"/>
  <c r="D41" i="15"/>
  <c r="G40" i="15"/>
  <c r="F40" i="15"/>
  <c r="E40" i="15"/>
  <c r="D40" i="15"/>
  <c r="G39" i="15"/>
  <c r="F39" i="15"/>
  <c r="E39" i="15"/>
  <c r="D39" i="15"/>
  <c r="G38" i="15"/>
  <c r="F38" i="15"/>
  <c r="E38" i="15"/>
  <c r="D38" i="15"/>
  <c r="G37" i="15"/>
  <c r="F37" i="15"/>
  <c r="E37" i="15"/>
  <c r="D37" i="15"/>
  <c r="G36" i="15"/>
  <c r="F36" i="15"/>
  <c r="E36" i="15"/>
  <c r="D36" i="15"/>
  <c r="G35" i="15"/>
  <c r="F35" i="15"/>
  <c r="E35" i="15"/>
  <c r="D35" i="15"/>
  <c r="G34" i="15"/>
  <c r="F34" i="15"/>
  <c r="E34" i="15"/>
  <c r="D34" i="15"/>
  <c r="G33" i="15"/>
  <c r="F33" i="15"/>
  <c r="E33" i="15"/>
  <c r="D33" i="15"/>
  <c r="G32" i="15"/>
  <c r="F32" i="15"/>
  <c r="E32" i="15"/>
  <c r="D32" i="15"/>
  <c r="G31" i="15"/>
  <c r="F31" i="15"/>
  <c r="E31" i="15"/>
  <c r="D31" i="15"/>
  <c r="G30" i="15"/>
  <c r="F30" i="15"/>
  <c r="E30" i="15"/>
  <c r="D30" i="15"/>
  <c r="G29" i="15"/>
  <c r="F29" i="15"/>
  <c r="E29" i="15"/>
  <c r="D29" i="15"/>
  <c r="G28" i="15"/>
  <c r="F28" i="15"/>
  <c r="E28" i="15"/>
  <c r="D28" i="15"/>
  <c r="G27" i="15"/>
  <c r="F27" i="15"/>
  <c r="E27" i="15"/>
  <c r="D27" i="15"/>
  <c r="G26" i="15"/>
  <c r="F26" i="15"/>
  <c r="E26" i="15"/>
  <c r="D26" i="15"/>
  <c r="G25" i="15"/>
  <c r="F25" i="15"/>
  <c r="E25" i="15"/>
  <c r="D25" i="15"/>
  <c r="G24" i="15"/>
  <c r="F24" i="15"/>
  <c r="E24" i="15"/>
  <c r="D24" i="15"/>
  <c r="G23" i="15"/>
  <c r="F23" i="15"/>
  <c r="E23" i="15"/>
  <c r="D23" i="15"/>
  <c r="G22" i="15"/>
  <c r="F22" i="15"/>
  <c r="E22" i="15"/>
  <c r="D22" i="15"/>
  <c r="G21" i="15"/>
  <c r="F21" i="15"/>
  <c r="E21" i="15"/>
  <c r="D21" i="15"/>
  <c r="G20" i="15"/>
  <c r="F20" i="15"/>
  <c r="E20" i="15"/>
  <c r="D20" i="15"/>
  <c r="G19" i="15"/>
  <c r="F19" i="15"/>
  <c r="E19" i="15"/>
  <c r="D19" i="15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G3" i="15"/>
  <c r="F3" i="15"/>
  <c r="E3" i="15"/>
  <c r="D3" i="15"/>
  <c r="G2" i="15"/>
  <c r="F2" i="15"/>
  <c r="E2" i="15"/>
  <c r="D2" i="15"/>
  <c r="G1" i="15"/>
  <c r="F1" i="15"/>
  <c r="E1" i="15"/>
  <c r="D1" i="15"/>
  <c r="G59" i="14"/>
  <c r="F59" i="14"/>
  <c r="E59" i="14"/>
  <c r="D59" i="14"/>
  <c r="G58" i="14"/>
  <c r="F58" i="14"/>
  <c r="E58" i="14"/>
  <c r="D58" i="14"/>
  <c r="G57" i="14"/>
  <c r="F57" i="14"/>
  <c r="E57" i="14"/>
  <c r="D57" i="14"/>
  <c r="G56" i="14"/>
  <c r="F56" i="14"/>
  <c r="E56" i="14"/>
  <c r="D56" i="14"/>
  <c r="G55" i="14"/>
  <c r="F55" i="14"/>
  <c r="E55" i="14"/>
  <c r="D55" i="14"/>
  <c r="G54" i="14"/>
  <c r="F54" i="14"/>
  <c r="E54" i="14"/>
  <c r="D54" i="14"/>
  <c r="G53" i="14"/>
  <c r="F53" i="14"/>
  <c r="E53" i="14"/>
  <c r="D53" i="14"/>
  <c r="G52" i="14"/>
  <c r="F52" i="14"/>
  <c r="E52" i="14"/>
  <c r="D52" i="14"/>
  <c r="G51" i="14"/>
  <c r="F51" i="14"/>
  <c r="E51" i="14"/>
  <c r="D51" i="14"/>
  <c r="G50" i="14"/>
  <c r="F50" i="14"/>
  <c r="E50" i="14"/>
  <c r="D50" i="14"/>
  <c r="G49" i="14"/>
  <c r="F49" i="14"/>
  <c r="E49" i="14"/>
  <c r="D49" i="14"/>
  <c r="G48" i="14"/>
  <c r="F48" i="14"/>
  <c r="E48" i="14"/>
  <c r="D48" i="14"/>
  <c r="G47" i="14"/>
  <c r="F47" i="14"/>
  <c r="E47" i="14"/>
  <c r="D47" i="14"/>
  <c r="G46" i="14"/>
  <c r="F46" i="14"/>
  <c r="E46" i="14"/>
  <c r="D46" i="14"/>
  <c r="G45" i="14"/>
  <c r="F45" i="14"/>
  <c r="E45" i="14"/>
  <c r="D45" i="14"/>
  <c r="G44" i="14"/>
  <c r="F44" i="14"/>
  <c r="E44" i="14"/>
  <c r="D44" i="14"/>
  <c r="G43" i="14"/>
  <c r="F43" i="14"/>
  <c r="E43" i="14"/>
  <c r="D43" i="14"/>
  <c r="G42" i="14"/>
  <c r="F42" i="14"/>
  <c r="E42" i="14"/>
  <c r="D42" i="14"/>
  <c r="G41" i="14"/>
  <c r="F41" i="14"/>
  <c r="E41" i="14"/>
  <c r="D41" i="14"/>
  <c r="G40" i="14"/>
  <c r="F40" i="14"/>
  <c r="E40" i="14"/>
  <c r="D40" i="14"/>
  <c r="G39" i="14"/>
  <c r="F39" i="14"/>
  <c r="E39" i="14"/>
  <c r="D39" i="14"/>
  <c r="G38" i="14"/>
  <c r="F38" i="14"/>
  <c r="E38" i="14"/>
  <c r="D38" i="14"/>
  <c r="G37" i="14"/>
  <c r="F37" i="14"/>
  <c r="E37" i="14"/>
  <c r="D37" i="14"/>
  <c r="G36" i="14"/>
  <c r="F36" i="14"/>
  <c r="E36" i="14"/>
  <c r="D36" i="14"/>
  <c r="G35" i="14"/>
  <c r="F35" i="14"/>
  <c r="E35" i="14"/>
  <c r="D35" i="14"/>
  <c r="G34" i="14"/>
  <c r="F34" i="14"/>
  <c r="E34" i="14"/>
  <c r="D34" i="14"/>
  <c r="G33" i="14"/>
  <c r="F33" i="14"/>
  <c r="E33" i="14"/>
  <c r="D33" i="14"/>
  <c r="G32" i="14"/>
  <c r="F32" i="14"/>
  <c r="E32" i="14"/>
  <c r="D32" i="14"/>
  <c r="G31" i="14"/>
  <c r="F31" i="14"/>
  <c r="E31" i="14"/>
  <c r="D31" i="14"/>
  <c r="G30" i="14"/>
  <c r="F30" i="14"/>
  <c r="E30" i="14"/>
  <c r="D30" i="14"/>
  <c r="G29" i="14"/>
  <c r="F29" i="14"/>
  <c r="E29" i="14"/>
  <c r="D29" i="14"/>
  <c r="G28" i="14"/>
  <c r="F28" i="14"/>
  <c r="E28" i="14"/>
  <c r="D28" i="14"/>
  <c r="G27" i="14"/>
  <c r="F27" i="14"/>
  <c r="E27" i="14"/>
  <c r="D27" i="14"/>
  <c r="G26" i="14"/>
  <c r="F26" i="14"/>
  <c r="E26" i="14"/>
  <c r="D26" i="14"/>
  <c r="G25" i="14"/>
  <c r="F25" i="14"/>
  <c r="E25" i="14"/>
  <c r="D25" i="14"/>
  <c r="G24" i="14"/>
  <c r="F24" i="14"/>
  <c r="E24" i="14"/>
  <c r="D24" i="14"/>
  <c r="G23" i="14"/>
  <c r="F23" i="14"/>
  <c r="E23" i="14"/>
  <c r="D23" i="14"/>
  <c r="G22" i="14"/>
  <c r="F22" i="14"/>
  <c r="E22" i="14"/>
  <c r="D22" i="14"/>
  <c r="G21" i="14"/>
  <c r="F21" i="14"/>
  <c r="E21" i="14"/>
  <c r="D21" i="14"/>
  <c r="G20" i="14"/>
  <c r="F20" i="14"/>
  <c r="E20" i="14"/>
  <c r="D20" i="14"/>
  <c r="G19" i="14"/>
  <c r="F19" i="14"/>
  <c r="E19" i="14"/>
  <c r="D19" i="14"/>
  <c r="G18" i="14"/>
  <c r="F18" i="14"/>
  <c r="E18" i="14"/>
  <c r="D18" i="14"/>
  <c r="G17" i="14"/>
  <c r="F17" i="14"/>
  <c r="E17" i="14"/>
  <c r="D17" i="14"/>
  <c r="G16" i="14"/>
  <c r="F16" i="14"/>
  <c r="E16" i="14"/>
  <c r="D16" i="14"/>
  <c r="G15" i="14"/>
  <c r="F15" i="14"/>
  <c r="E15" i="14"/>
  <c r="D15" i="14"/>
  <c r="G14" i="14"/>
  <c r="F14" i="14"/>
  <c r="E14" i="14"/>
  <c r="D14" i="14"/>
  <c r="G13" i="14"/>
  <c r="F13" i="14"/>
  <c r="E13" i="14"/>
  <c r="D13" i="14"/>
  <c r="G12" i="14"/>
  <c r="F12" i="14"/>
  <c r="E12" i="14"/>
  <c r="D12" i="14"/>
  <c r="G11" i="14"/>
  <c r="F11" i="14"/>
  <c r="E11" i="14"/>
  <c r="D11" i="14"/>
  <c r="G10" i="14"/>
  <c r="F10" i="14"/>
  <c r="E10" i="14"/>
  <c r="D10" i="14"/>
  <c r="G9" i="14"/>
  <c r="F9" i="14"/>
  <c r="E9" i="14"/>
  <c r="D9" i="14"/>
  <c r="G8" i="14"/>
  <c r="F8" i="14"/>
  <c r="E8" i="14"/>
  <c r="D8" i="14"/>
  <c r="G7" i="14"/>
  <c r="F7" i="14"/>
  <c r="E7" i="14"/>
  <c r="D7" i="14"/>
  <c r="G6" i="14"/>
  <c r="F6" i="14"/>
  <c r="E6" i="14"/>
  <c r="D6" i="14"/>
  <c r="G5" i="14"/>
  <c r="F5" i="14"/>
  <c r="E5" i="14"/>
  <c r="D5" i="14"/>
  <c r="G4" i="14"/>
  <c r="F4" i="14"/>
  <c r="E4" i="14"/>
  <c r="D4" i="14"/>
  <c r="G3" i="14"/>
  <c r="F3" i="14"/>
  <c r="E3" i="14"/>
  <c r="D3" i="14"/>
  <c r="G2" i="14"/>
  <c r="F2" i="14"/>
  <c r="E2" i="14"/>
  <c r="D2" i="14"/>
  <c r="G1" i="14"/>
  <c r="F1" i="14"/>
  <c r="E1" i="14"/>
  <c r="D1" i="14"/>
  <c r="G31" i="13"/>
  <c r="F31" i="13"/>
  <c r="E31" i="13"/>
  <c r="D31" i="13"/>
  <c r="G30" i="13"/>
  <c r="F30" i="13"/>
  <c r="E30" i="13"/>
  <c r="D30" i="13"/>
  <c r="G29" i="13"/>
  <c r="F29" i="13"/>
  <c r="E29" i="13"/>
  <c r="D29" i="13"/>
  <c r="G28" i="13"/>
  <c r="F28" i="13"/>
  <c r="E28" i="13"/>
  <c r="D28" i="13"/>
  <c r="G27" i="13"/>
  <c r="F27" i="13"/>
  <c r="E27" i="13"/>
  <c r="D27" i="13"/>
  <c r="G26" i="13"/>
  <c r="F26" i="13"/>
  <c r="E26" i="13"/>
  <c r="D26" i="13"/>
  <c r="G25" i="13"/>
  <c r="F25" i="13"/>
  <c r="E25" i="13"/>
  <c r="D25" i="13"/>
  <c r="G24" i="13"/>
  <c r="F24" i="13"/>
  <c r="E24" i="13"/>
  <c r="D24" i="13"/>
  <c r="G23" i="13"/>
  <c r="F23" i="13"/>
  <c r="E23" i="13"/>
  <c r="D23" i="13"/>
  <c r="G22" i="13"/>
  <c r="F22" i="13"/>
  <c r="E22" i="13"/>
  <c r="D22" i="13"/>
  <c r="G21" i="13"/>
  <c r="F21" i="13"/>
  <c r="E21" i="13"/>
  <c r="D21" i="13"/>
  <c r="G20" i="13"/>
  <c r="F20" i="13"/>
  <c r="E20" i="13"/>
  <c r="D20" i="13"/>
  <c r="G19" i="13"/>
  <c r="F19" i="13"/>
  <c r="E19" i="13"/>
  <c r="D19" i="13"/>
  <c r="G18" i="13"/>
  <c r="F18" i="13"/>
  <c r="E18" i="13"/>
  <c r="D18" i="13"/>
  <c r="G17" i="13"/>
  <c r="F17" i="13"/>
  <c r="E17" i="13"/>
  <c r="D17" i="13"/>
  <c r="G16" i="13"/>
  <c r="F16" i="13"/>
  <c r="E16" i="13"/>
  <c r="D16" i="13"/>
  <c r="G15" i="13"/>
  <c r="F15" i="13"/>
  <c r="E15" i="13"/>
  <c r="D15" i="13"/>
  <c r="G14" i="13"/>
  <c r="F14" i="13"/>
  <c r="E14" i="13"/>
  <c r="D14" i="13"/>
  <c r="G13" i="13"/>
  <c r="F13" i="13"/>
  <c r="E13" i="13"/>
  <c r="D13" i="13"/>
  <c r="G12" i="13"/>
  <c r="F12" i="13"/>
  <c r="E12" i="13"/>
  <c r="D12" i="13"/>
  <c r="G11" i="13"/>
  <c r="F11" i="13"/>
  <c r="E11" i="13"/>
  <c r="D11" i="13"/>
  <c r="G10" i="13"/>
  <c r="F10" i="13"/>
  <c r="E10" i="13"/>
  <c r="D10" i="13"/>
  <c r="G9" i="13"/>
  <c r="F9" i="13"/>
  <c r="E9" i="13"/>
  <c r="D9" i="13"/>
  <c r="G8" i="13"/>
  <c r="F8" i="13"/>
  <c r="E8" i="13"/>
  <c r="D8" i="13"/>
  <c r="G7" i="13"/>
  <c r="F7" i="13"/>
  <c r="E7" i="13"/>
  <c r="D7" i="13"/>
  <c r="G6" i="13"/>
  <c r="F6" i="13"/>
  <c r="E6" i="13"/>
  <c r="D6" i="13"/>
  <c r="G5" i="13"/>
  <c r="F5" i="13"/>
  <c r="E5" i="13"/>
  <c r="D5" i="13"/>
  <c r="G4" i="13"/>
  <c r="F4" i="13"/>
  <c r="E4" i="13"/>
  <c r="D4" i="13"/>
  <c r="G3" i="13"/>
  <c r="F3" i="13"/>
  <c r="E3" i="13"/>
  <c r="D3" i="13"/>
  <c r="G2" i="13"/>
  <c r="F2" i="13"/>
  <c r="E2" i="13"/>
  <c r="D2" i="13"/>
  <c r="G1" i="13"/>
  <c r="F1" i="13"/>
  <c r="E1" i="13"/>
  <c r="D1" i="13"/>
  <c r="G59" i="12"/>
  <c r="F59" i="12"/>
  <c r="E59" i="12"/>
  <c r="D59" i="12"/>
  <c r="G58" i="12"/>
  <c r="F58" i="12"/>
  <c r="E58" i="12"/>
  <c r="D58" i="12"/>
  <c r="G57" i="12"/>
  <c r="F57" i="12"/>
  <c r="E57" i="12"/>
  <c r="D57" i="12"/>
  <c r="G56" i="12"/>
  <c r="F56" i="12"/>
  <c r="E56" i="12"/>
  <c r="D56" i="12"/>
  <c r="G55" i="12"/>
  <c r="F55" i="12"/>
  <c r="E55" i="12"/>
  <c r="D55" i="12"/>
  <c r="G54" i="12"/>
  <c r="F54" i="12"/>
  <c r="E54" i="12"/>
  <c r="D54" i="12"/>
  <c r="G53" i="12"/>
  <c r="F53" i="12"/>
  <c r="E53" i="12"/>
  <c r="D53" i="12"/>
  <c r="G52" i="12"/>
  <c r="F52" i="12"/>
  <c r="E52" i="12"/>
  <c r="D52" i="12"/>
  <c r="G51" i="12"/>
  <c r="F51" i="12"/>
  <c r="E51" i="12"/>
  <c r="D51" i="12"/>
  <c r="G50" i="12"/>
  <c r="F50" i="12"/>
  <c r="E50" i="12"/>
  <c r="D50" i="12"/>
  <c r="G49" i="12"/>
  <c r="F49" i="12"/>
  <c r="E49" i="12"/>
  <c r="D49" i="12"/>
  <c r="G48" i="12"/>
  <c r="F48" i="12"/>
  <c r="E48" i="12"/>
  <c r="D48" i="12"/>
  <c r="G47" i="12"/>
  <c r="F47" i="12"/>
  <c r="E47" i="12"/>
  <c r="D47" i="12"/>
  <c r="G46" i="12"/>
  <c r="F46" i="12"/>
  <c r="E46" i="12"/>
  <c r="D46" i="12"/>
  <c r="G45" i="12"/>
  <c r="F45" i="12"/>
  <c r="E45" i="12"/>
  <c r="D45" i="12"/>
  <c r="G44" i="12"/>
  <c r="F44" i="12"/>
  <c r="E44" i="12"/>
  <c r="D44" i="12"/>
  <c r="G43" i="12"/>
  <c r="F43" i="12"/>
  <c r="E43" i="12"/>
  <c r="D43" i="12"/>
  <c r="G42" i="12"/>
  <c r="F42" i="12"/>
  <c r="E42" i="12"/>
  <c r="D42" i="12"/>
  <c r="G41" i="12"/>
  <c r="F41" i="12"/>
  <c r="E41" i="12"/>
  <c r="D41" i="12"/>
  <c r="G40" i="12"/>
  <c r="F40" i="12"/>
  <c r="E40" i="12"/>
  <c r="D40" i="12"/>
  <c r="G39" i="12"/>
  <c r="F39" i="12"/>
  <c r="E39" i="12"/>
  <c r="D39" i="12"/>
  <c r="G38" i="12"/>
  <c r="F38" i="12"/>
  <c r="E38" i="12"/>
  <c r="D38" i="12"/>
  <c r="G37" i="12"/>
  <c r="F37" i="12"/>
  <c r="E37" i="12"/>
  <c r="D37" i="12"/>
  <c r="G36" i="12"/>
  <c r="F36" i="12"/>
  <c r="E36" i="12"/>
  <c r="D36" i="12"/>
  <c r="G35" i="12"/>
  <c r="F35" i="12"/>
  <c r="E35" i="12"/>
  <c r="D35" i="12"/>
  <c r="G34" i="12"/>
  <c r="F34" i="12"/>
  <c r="E34" i="12"/>
  <c r="D34" i="12"/>
  <c r="G33" i="12"/>
  <c r="F33" i="12"/>
  <c r="E33" i="12"/>
  <c r="D33" i="12"/>
  <c r="G32" i="12"/>
  <c r="F32" i="12"/>
  <c r="E32" i="12"/>
  <c r="D32" i="12"/>
  <c r="G31" i="12"/>
  <c r="F31" i="12"/>
  <c r="E31" i="12"/>
  <c r="D31" i="12"/>
  <c r="G30" i="12"/>
  <c r="F30" i="12"/>
  <c r="E30" i="12"/>
  <c r="D30" i="12"/>
  <c r="G29" i="12"/>
  <c r="F29" i="12"/>
  <c r="E29" i="12"/>
  <c r="D29" i="12"/>
  <c r="G28" i="12"/>
  <c r="F28" i="12"/>
  <c r="E28" i="12"/>
  <c r="D28" i="12"/>
  <c r="G27" i="12"/>
  <c r="F27" i="12"/>
  <c r="E27" i="12"/>
  <c r="D27" i="12"/>
  <c r="G26" i="12"/>
  <c r="F26" i="12"/>
  <c r="E26" i="12"/>
  <c r="D26" i="12"/>
  <c r="G25" i="12"/>
  <c r="F25" i="12"/>
  <c r="E25" i="12"/>
  <c r="D25" i="12"/>
  <c r="G24" i="12"/>
  <c r="F24" i="12"/>
  <c r="E24" i="12"/>
  <c r="D24" i="12"/>
  <c r="G23" i="12"/>
  <c r="F23" i="12"/>
  <c r="E23" i="12"/>
  <c r="D23" i="12"/>
  <c r="G22" i="12"/>
  <c r="F22" i="12"/>
  <c r="E22" i="12"/>
  <c r="D22" i="12"/>
  <c r="G21" i="12"/>
  <c r="F21" i="12"/>
  <c r="E21" i="12"/>
  <c r="D21" i="12"/>
  <c r="G20" i="12"/>
  <c r="F20" i="12"/>
  <c r="E20" i="12"/>
  <c r="D20" i="12"/>
  <c r="G19" i="12"/>
  <c r="F19" i="12"/>
  <c r="E19" i="12"/>
  <c r="D19" i="12"/>
  <c r="G18" i="12"/>
  <c r="F18" i="12"/>
  <c r="E18" i="12"/>
  <c r="D18" i="12"/>
  <c r="G17" i="12"/>
  <c r="F17" i="12"/>
  <c r="E17" i="12"/>
  <c r="D17" i="12"/>
  <c r="G16" i="12"/>
  <c r="F16" i="12"/>
  <c r="E16" i="12"/>
  <c r="D16" i="12"/>
  <c r="G15" i="12"/>
  <c r="F15" i="12"/>
  <c r="E15" i="12"/>
  <c r="D15" i="12"/>
  <c r="G14" i="12"/>
  <c r="F14" i="12"/>
  <c r="E14" i="12"/>
  <c r="D14" i="12"/>
  <c r="G13" i="12"/>
  <c r="F13" i="12"/>
  <c r="E13" i="12"/>
  <c r="D13" i="12"/>
  <c r="G12" i="12"/>
  <c r="F12" i="12"/>
  <c r="E12" i="12"/>
  <c r="D12" i="12"/>
  <c r="G11" i="12"/>
  <c r="F11" i="12"/>
  <c r="E11" i="12"/>
  <c r="D11" i="12"/>
  <c r="G10" i="12"/>
  <c r="F10" i="12"/>
  <c r="E10" i="12"/>
  <c r="D10" i="12"/>
  <c r="G9" i="12"/>
  <c r="F9" i="12"/>
  <c r="E9" i="12"/>
  <c r="D9" i="12"/>
  <c r="G8" i="12"/>
  <c r="F8" i="12"/>
  <c r="E8" i="12"/>
  <c r="D8" i="12"/>
  <c r="G7" i="12"/>
  <c r="F7" i="12"/>
  <c r="E7" i="12"/>
  <c r="D7" i="12"/>
  <c r="G6" i="12"/>
  <c r="F6" i="12"/>
  <c r="E6" i="12"/>
  <c r="D6" i="12"/>
  <c r="G5" i="12"/>
  <c r="F5" i="12"/>
  <c r="E5" i="12"/>
  <c r="D5" i="12"/>
  <c r="G4" i="12"/>
  <c r="F4" i="12"/>
  <c r="E4" i="12"/>
  <c r="D4" i="12"/>
  <c r="G3" i="12"/>
  <c r="F3" i="12"/>
  <c r="E3" i="12"/>
  <c r="D3" i="12"/>
  <c r="G2" i="12"/>
  <c r="F2" i="12"/>
  <c r="E2" i="12"/>
  <c r="D2" i="12"/>
  <c r="G1" i="12"/>
  <c r="F1" i="12"/>
  <c r="E1" i="12"/>
  <c r="D1" i="12"/>
  <c r="G59" i="11"/>
  <c r="F59" i="11"/>
  <c r="E59" i="11"/>
  <c r="D59" i="11"/>
  <c r="G58" i="11"/>
  <c r="F58" i="11"/>
  <c r="E58" i="11"/>
  <c r="D58" i="11"/>
  <c r="G57" i="11"/>
  <c r="F57" i="11"/>
  <c r="E57" i="11"/>
  <c r="D57" i="11"/>
  <c r="G56" i="11"/>
  <c r="F56" i="11"/>
  <c r="E56" i="11"/>
  <c r="D56" i="11"/>
  <c r="G55" i="11"/>
  <c r="F55" i="11"/>
  <c r="E55" i="11"/>
  <c r="D55" i="11"/>
  <c r="G54" i="11"/>
  <c r="F54" i="11"/>
  <c r="E54" i="11"/>
  <c r="D54" i="11"/>
  <c r="G53" i="11"/>
  <c r="F53" i="11"/>
  <c r="E53" i="11"/>
  <c r="D53" i="11"/>
  <c r="G52" i="11"/>
  <c r="F52" i="11"/>
  <c r="E52" i="11"/>
  <c r="D52" i="11"/>
  <c r="G51" i="11"/>
  <c r="F51" i="11"/>
  <c r="E51" i="11"/>
  <c r="D51" i="11"/>
  <c r="G50" i="11"/>
  <c r="F50" i="11"/>
  <c r="E50" i="11"/>
  <c r="D50" i="11"/>
  <c r="G49" i="11"/>
  <c r="F49" i="11"/>
  <c r="E49" i="11"/>
  <c r="D49" i="11"/>
  <c r="G48" i="11"/>
  <c r="F48" i="11"/>
  <c r="E48" i="11"/>
  <c r="D48" i="11"/>
  <c r="G47" i="11"/>
  <c r="F47" i="11"/>
  <c r="E47" i="11"/>
  <c r="D47" i="11"/>
  <c r="G46" i="11"/>
  <c r="F46" i="11"/>
  <c r="E46" i="11"/>
  <c r="D46" i="11"/>
  <c r="G45" i="11"/>
  <c r="F45" i="11"/>
  <c r="E45" i="11"/>
  <c r="D45" i="11"/>
  <c r="G44" i="11"/>
  <c r="F44" i="11"/>
  <c r="E44" i="11"/>
  <c r="D44" i="11"/>
  <c r="G43" i="11"/>
  <c r="F43" i="11"/>
  <c r="E43" i="11"/>
  <c r="D43" i="11"/>
  <c r="G42" i="11"/>
  <c r="F42" i="11"/>
  <c r="E42" i="11"/>
  <c r="D42" i="11"/>
  <c r="G41" i="11"/>
  <c r="F41" i="11"/>
  <c r="E41" i="11"/>
  <c r="D41" i="11"/>
  <c r="G40" i="11"/>
  <c r="F40" i="11"/>
  <c r="E40" i="11"/>
  <c r="D40" i="11"/>
  <c r="G39" i="11"/>
  <c r="F39" i="11"/>
  <c r="E39" i="11"/>
  <c r="D39" i="11"/>
  <c r="G38" i="11"/>
  <c r="F38" i="11"/>
  <c r="E38" i="11"/>
  <c r="D38" i="11"/>
  <c r="G37" i="11"/>
  <c r="F37" i="11"/>
  <c r="E37" i="11"/>
  <c r="D37" i="11"/>
  <c r="G36" i="11"/>
  <c r="F36" i="11"/>
  <c r="E36" i="11"/>
  <c r="D36" i="11"/>
  <c r="G35" i="11"/>
  <c r="F35" i="11"/>
  <c r="E35" i="11"/>
  <c r="D35" i="11"/>
  <c r="G34" i="11"/>
  <c r="F34" i="11"/>
  <c r="E34" i="11"/>
  <c r="D34" i="11"/>
  <c r="G33" i="11"/>
  <c r="F33" i="11"/>
  <c r="E33" i="11"/>
  <c r="D33" i="11"/>
  <c r="G32" i="11"/>
  <c r="F32" i="11"/>
  <c r="E32" i="11"/>
  <c r="D32" i="11"/>
  <c r="G31" i="11"/>
  <c r="F31" i="11"/>
  <c r="E31" i="11"/>
  <c r="D31" i="11"/>
  <c r="G30" i="11"/>
  <c r="F30" i="11"/>
  <c r="E30" i="11"/>
  <c r="D30" i="11"/>
  <c r="G29" i="11"/>
  <c r="F29" i="11"/>
  <c r="E29" i="11"/>
  <c r="D29" i="11"/>
  <c r="G28" i="11"/>
  <c r="F28" i="11"/>
  <c r="E28" i="11"/>
  <c r="D28" i="11"/>
  <c r="G27" i="11"/>
  <c r="F27" i="11"/>
  <c r="E27" i="11"/>
  <c r="D27" i="11"/>
  <c r="G26" i="11"/>
  <c r="F26" i="11"/>
  <c r="E26" i="11"/>
  <c r="D26" i="11"/>
  <c r="G25" i="11"/>
  <c r="F25" i="11"/>
  <c r="E25" i="11"/>
  <c r="D25" i="11"/>
  <c r="G24" i="11"/>
  <c r="F24" i="11"/>
  <c r="E24" i="11"/>
  <c r="D24" i="11"/>
  <c r="G23" i="11"/>
  <c r="F23" i="11"/>
  <c r="E23" i="11"/>
  <c r="D23" i="11"/>
  <c r="G22" i="11"/>
  <c r="F22" i="11"/>
  <c r="E22" i="11"/>
  <c r="D22" i="11"/>
  <c r="G21" i="11"/>
  <c r="F21" i="11"/>
  <c r="E21" i="11"/>
  <c r="D21" i="11"/>
  <c r="G20" i="11"/>
  <c r="F20" i="11"/>
  <c r="E20" i="11"/>
  <c r="D20" i="11"/>
  <c r="G19" i="11"/>
  <c r="F19" i="11"/>
  <c r="E19" i="11"/>
  <c r="D19" i="11"/>
  <c r="G18" i="11"/>
  <c r="F18" i="11"/>
  <c r="E18" i="11"/>
  <c r="D18" i="11"/>
  <c r="G17" i="11"/>
  <c r="F17" i="11"/>
  <c r="E17" i="11"/>
  <c r="D17" i="11"/>
  <c r="G16" i="11"/>
  <c r="F16" i="11"/>
  <c r="E16" i="11"/>
  <c r="D16" i="11"/>
  <c r="G15" i="11"/>
  <c r="F15" i="11"/>
  <c r="E15" i="11"/>
  <c r="D15" i="11"/>
  <c r="G14" i="11"/>
  <c r="F14" i="11"/>
  <c r="E14" i="11"/>
  <c r="D14" i="11"/>
  <c r="G13" i="11"/>
  <c r="F13" i="11"/>
  <c r="E13" i="11"/>
  <c r="D13" i="11"/>
  <c r="G12" i="11"/>
  <c r="F12" i="11"/>
  <c r="E12" i="11"/>
  <c r="D12" i="11"/>
  <c r="G11" i="11"/>
  <c r="F11" i="11"/>
  <c r="E11" i="11"/>
  <c r="D11" i="11"/>
  <c r="G10" i="11"/>
  <c r="F10" i="11"/>
  <c r="E10" i="11"/>
  <c r="D10" i="11"/>
  <c r="G9" i="11"/>
  <c r="F9" i="11"/>
  <c r="E9" i="11"/>
  <c r="D9" i="11"/>
  <c r="G8" i="11"/>
  <c r="F8" i="11"/>
  <c r="E8" i="11"/>
  <c r="D8" i="11"/>
  <c r="G7" i="11"/>
  <c r="F7" i="11"/>
  <c r="E7" i="11"/>
  <c r="D7" i="11"/>
  <c r="G6" i="11"/>
  <c r="F6" i="11"/>
  <c r="E6" i="11"/>
  <c r="D6" i="11"/>
  <c r="G5" i="11"/>
  <c r="F5" i="11"/>
  <c r="E5" i="11"/>
  <c r="D5" i="11"/>
  <c r="G4" i="11"/>
  <c r="F4" i="11"/>
  <c r="E4" i="11"/>
  <c r="D4" i="11"/>
  <c r="G3" i="11"/>
  <c r="F3" i="11"/>
  <c r="E3" i="11"/>
  <c r="D3" i="11"/>
  <c r="G2" i="11"/>
  <c r="F2" i="11"/>
  <c r="E2" i="11"/>
  <c r="D2" i="11"/>
  <c r="G1" i="11"/>
  <c r="F1" i="11"/>
  <c r="E1" i="11"/>
  <c r="D1" i="11"/>
  <c r="O59" i="10"/>
  <c r="K59" i="10"/>
  <c r="F59" i="10"/>
  <c r="E59" i="10"/>
  <c r="D59" i="10"/>
  <c r="C59" i="10"/>
  <c r="B59" i="10"/>
  <c r="A59" i="10"/>
  <c r="O58" i="10"/>
  <c r="K58" i="10"/>
  <c r="F58" i="10"/>
  <c r="E58" i="10"/>
  <c r="D58" i="10"/>
  <c r="C58" i="10"/>
  <c r="B58" i="10"/>
  <c r="A58" i="10"/>
  <c r="O57" i="10"/>
  <c r="K57" i="10"/>
  <c r="F57" i="10"/>
  <c r="E57" i="10"/>
  <c r="D57" i="10"/>
  <c r="C57" i="10"/>
  <c r="B57" i="10"/>
  <c r="A57" i="10"/>
  <c r="O56" i="10"/>
  <c r="K56" i="10"/>
  <c r="F56" i="10"/>
  <c r="E56" i="10"/>
  <c r="D56" i="10"/>
  <c r="C56" i="10"/>
  <c r="B56" i="10"/>
  <c r="A56" i="10"/>
  <c r="O55" i="10"/>
  <c r="K55" i="10"/>
  <c r="F55" i="10"/>
  <c r="E55" i="10"/>
  <c r="D55" i="10"/>
  <c r="C55" i="10"/>
  <c r="B55" i="10"/>
  <c r="A55" i="10"/>
  <c r="O54" i="10"/>
  <c r="K54" i="10"/>
  <c r="F54" i="10"/>
  <c r="E54" i="10"/>
  <c r="D54" i="10"/>
  <c r="C54" i="10"/>
  <c r="B54" i="10"/>
  <c r="A54" i="10"/>
  <c r="O53" i="10"/>
  <c r="K53" i="10"/>
  <c r="F53" i="10"/>
  <c r="E53" i="10"/>
  <c r="D53" i="10"/>
  <c r="C53" i="10"/>
  <c r="B53" i="10"/>
  <c r="A53" i="10"/>
  <c r="O52" i="10"/>
  <c r="K52" i="10"/>
  <c r="F52" i="10"/>
  <c r="E52" i="10"/>
  <c r="D52" i="10"/>
  <c r="C52" i="10"/>
  <c r="B52" i="10"/>
  <c r="A52" i="10"/>
  <c r="O51" i="10"/>
  <c r="K51" i="10"/>
  <c r="F51" i="10"/>
  <c r="E51" i="10"/>
  <c r="D51" i="10"/>
  <c r="C51" i="10"/>
  <c r="B51" i="10"/>
  <c r="A51" i="10"/>
  <c r="O50" i="10"/>
  <c r="K50" i="10"/>
  <c r="F50" i="10"/>
  <c r="E50" i="10"/>
  <c r="D50" i="10"/>
  <c r="C50" i="10"/>
  <c r="B50" i="10"/>
  <c r="A50" i="10"/>
  <c r="O49" i="10"/>
  <c r="K49" i="10"/>
  <c r="F49" i="10"/>
  <c r="E49" i="10"/>
  <c r="D49" i="10"/>
  <c r="C49" i="10"/>
  <c r="B49" i="10"/>
  <c r="A49" i="10"/>
  <c r="O48" i="10"/>
  <c r="K48" i="10"/>
  <c r="F48" i="10"/>
  <c r="E48" i="10"/>
  <c r="D48" i="10"/>
  <c r="C48" i="10"/>
  <c r="B48" i="10"/>
  <c r="A48" i="10"/>
  <c r="O47" i="10"/>
  <c r="K47" i="10"/>
  <c r="F47" i="10"/>
  <c r="E47" i="10"/>
  <c r="D47" i="10"/>
  <c r="C47" i="10"/>
  <c r="B47" i="10"/>
  <c r="A47" i="10"/>
  <c r="O46" i="10"/>
  <c r="K46" i="10"/>
  <c r="F46" i="10"/>
  <c r="E46" i="10"/>
  <c r="D46" i="10"/>
  <c r="C46" i="10"/>
  <c r="B46" i="10"/>
  <c r="A46" i="10"/>
  <c r="O45" i="10"/>
  <c r="K45" i="10"/>
  <c r="F45" i="10"/>
  <c r="E45" i="10"/>
  <c r="D45" i="10"/>
  <c r="C45" i="10"/>
  <c r="G45" i="10" s="1"/>
  <c r="B45" i="10"/>
  <c r="A45" i="10"/>
  <c r="O44" i="10"/>
  <c r="K44" i="10"/>
  <c r="F44" i="10"/>
  <c r="E44" i="10"/>
  <c r="D44" i="10"/>
  <c r="C44" i="10"/>
  <c r="G44" i="10" s="1"/>
  <c r="B44" i="10"/>
  <c r="A44" i="10"/>
  <c r="O43" i="10"/>
  <c r="K43" i="10"/>
  <c r="F43" i="10"/>
  <c r="E43" i="10"/>
  <c r="D43" i="10"/>
  <c r="C43" i="10"/>
  <c r="G43" i="10" s="1"/>
  <c r="B43" i="10"/>
  <c r="A43" i="10"/>
  <c r="O42" i="10"/>
  <c r="K42" i="10"/>
  <c r="F42" i="10"/>
  <c r="E42" i="10"/>
  <c r="D42" i="10"/>
  <c r="C42" i="10"/>
  <c r="G42" i="10" s="1"/>
  <c r="B42" i="10"/>
  <c r="A42" i="10"/>
  <c r="O41" i="10"/>
  <c r="K41" i="10"/>
  <c r="F41" i="10"/>
  <c r="E41" i="10"/>
  <c r="D41" i="10"/>
  <c r="C41" i="10"/>
  <c r="B41" i="10"/>
  <c r="A41" i="10"/>
  <c r="O40" i="10"/>
  <c r="K40" i="10"/>
  <c r="F40" i="10"/>
  <c r="E40" i="10"/>
  <c r="D40" i="10"/>
  <c r="C40" i="10"/>
  <c r="G40" i="10" s="1"/>
  <c r="B40" i="10"/>
  <c r="A40" i="10"/>
  <c r="O39" i="10"/>
  <c r="K39" i="10"/>
  <c r="F39" i="10"/>
  <c r="E39" i="10"/>
  <c r="D39" i="10"/>
  <c r="C39" i="10"/>
  <c r="B39" i="10"/>
  <c r="A39" i="10"/>
  <c r="O38" i="10"/>
  <c r="K38" i="10"/>
  <c r="F38" i="10"/>
  <c r="E38" i="10"/>
  <c r="D38" i="10"/>
  <c r="C38" i="10"/>
  <c r="B38" i="10"/>
  <c r="A38" i="10"/>
  <c r="O37" i="10"/>
  <c r="K37" i="10"/>
  <c r="F37" i="10"/>
  <c r="E37" i="10"/>
  <c r="D37" i="10"/>
  <c r="C37" i="10"/>
  <c r="G37" i="10" s="1"/>
  <c r="B37" i="10"/>
  <c r="A37" i="10"/>
  <c r="O36" i="10"/>
  <c r="K36" i="10"/>
  <c r="F36" i="10"/>
  <c r="E36" i="10"/>
  <c r="D36" i="10"/>
  <c r="C36" i="10"/>
  <c r="G36" i="10" s="1"/>
  <c r="B36" i="10"/>
  <c r="A36" i="10"/>
  <c r="O35" i="10"/>
  <c r="K35" i="10"/>
  <c r="F35" i="10"/>
  <c r="E35" i="10"/>
  <c r="D35" i="10"/>
  <c r="C35" i="10"/>
  <c r="G35" i="10" s="1"/>
  <c r="B35" i="10"/>
  <c r="A35" i="10"/>
  <c r="O34" i="10"/>
  <c r="K34" i="10"/>
  <c r="F34" i="10"/>
  <c r="E34" i="10"/>
  <c r="D34" i="10"/>
  <c r="C34" i="10"/>
  <c r="B34" i="10"/>
  <c r="A34" i="10"/>
  <c r="O33" i="10"/>
  <c r="K33" i="10"/>
  <c r="F33" i="10"/>
  <c r="E33" i="10"/>
  <c r="D33" i="10"/>
  <c r="C33" i="10"/>
  <c r="B33" i="10"/>
  <c r="A33" i="10"/>
  <c r="O32" i="10"/>
  <c r="K32" i="10"/>
  <c r="F32" i="10"/>
  <c r="E32" i="10"/>
  <c r="D32" i="10"/>
  <c r="C32" i="10"/>
  <c r="G32" i="10" s="1"/>
  <c r="B32" i="10"/>
  <c r="A32" i="10"/>
  <c r="O31" i="10"/>
  <c r="K31" i="10"/>
  <c r="F31" i="10"/>
  <c r="E31" i="10"/>
  <c r="D31" i="10"/>
  <c r="C31" i="10"/>
  <c r="B31" i="10"/>
  <c r="A31" i="10"/>
  <c r="O30" i="10"/>
  <c r="K30" i="10"/>
  <c r="F30" i="10"/>
  <c r="E30" i="10"/>
  <c r="D30" i="10"/>
  <c r="C30" i="10"/>
  <c r="G30" i="10" s="1"/>
  <c r="B30" i="10"/>
  <c r="A30" i="10"/>
  <c r="O29" i="10"/>
  <c r="K29" i="10"/>
  <c r="F29" i="10"/>
  <c r="E29" i="10"/>
  <c r="D29" i="10"/>
  <c r="C29" i="10"/>
  <c r="G29" i="10" s="1"/>
  <c r="B29" i="10"/>
  <c r="A29" i="10"/>
  <c r="O28" i="10"/>
  <c r="K28" i="10"/>
  <c r="F28" i="10"/>
  <c r="E28" i="10"/>
  <c r="D28" i="10"/>
  <c r="C28" i="10"/>
  <c r="G28" i="10" s="1"/>
  <c r="B28" i="10"/>
  <c r="A28" i="10"/>
  <c r="O27" i="10"/>
  <c r="K27" i="10"/>
  <c r="F27" i="10"/>
  <c r="E27" i="10"/>
  <c r="D27" i="10"/>
  <c r="C27" i="10"/>
  <c r="G27" i="10" s="1"/>
  <c r="B27" i="10"/>
  <c r="A27" i="10"/>
  <c r="O26" i="10"/>
  <c r="K26" i="10"/>
  <c r="F26" i="10"/>
  <c r="E26" i="10"/>
  <c r="D26" i="10"/>
  <c r="C26" i="10"/>
  <c r="G26" i="10" s="1"/>
  <c r="B26" i="10"/>
  <c r="A26" i="10"/>
  <c r="O25" i="10"/>
  <c r="K25" i="10"/>
  <c r="F25" i="10"/>
  <c r="E25" i="10"/>
  <c r="D25" i="10"/>
  <c r="C25" i="10"/>
  <c r="B25" i="10"/>
  <c r="A25" i="10"/>
  <c r="O24" i="10"/>
  <c r="K24" i="10"/>
  <c r="F24" i="10"/>
  <c r="E24" i="10"/>
  <c r="D24" i="10"/>
  <c r="C24" i="10"/>
  <c r="G24" i="10" s="1"/>
  <c r="B24" i="10"/>
  <c r="A24" i="10"/>
  <c r="O23" i="10"/>
  <c r="K23" i="10"/>
  <c r="F23" i="10"/>
  <c r="E23" i="10"/>
  <c r="D23" i="10"/>
  <c r="C23" i="10"/>
  <c r="B23" i="10"/>
  <c r="A23" i="10"/>
  <c r="O22" i="10"/>
  <c r="K22" i="10"/>
  <c r="F22" i="10"/>
  <c r="E22" i="10"/>
  <c r="D22" i="10"/>
  <c r="C22" i="10"/>
  <c r="B22" i="10"/>
  <c r="A22" i="10"/>
  <c r="O21" i="10"/>
  <c r="K21" i="10"/>
  <c r="F21" i="10"/>
  <c r="E21" i="10"/>
  <c r="D21" i="10"/>
  <c r="C21" i="10"/>
  <c r="G21" i="10" s="1"/>
  <c r="B21" i="10"/>
  <c r="A21" i="10"/>
  <c r="O20" i="10"/>
  <c r="K20" i="10"/>
  <c r="F20" i="10"/>
  <c r="E20" i="10"/>
  <c r="D20" i="10"/>
  <c r="C20" i="10"/>
  <c r="B20" i="10"/>
  <c r="A20" i="10"/>
  <c r="O19" i="10"/>
  <c r="K19" i="10"/>
  <c r="F19" i="10"/>
  <c r="E19" i="10"/>
  <c r="D19" i="10"/>
  <c r="C19" i="10"/>
  <c r="G19" i="10" s="1"/>
  <c r="B19" i="10"/>
  <c r="A19" i="10"/>
  <c r="O18" i="10"/>
  <c r="K18" i="10"/>
  <c r="F18" i="10"/>
  <c r="E18" i="10"/>
  <c r="D18" i="10"/>
  <c r="C18" i="10"/>
  <c r="B18" i="10"/>
  <c r="A18" i="10"/>
  <c r="O17" i="10"/>
  <c r="K17" i="10"/>
  <c r="F17" i="10"/>
  <c r="E17" i="10"/>
  <c r="D17" i="10"/>
  <c r="C17" i="10"/>
  <c r="G17" i="10" s="1"/>
  <c r="B17" i="10"/>
  <c r="A17" i="10"/>
  <c r="O16" i="10"/>
  <c r="K16" i="10"/>
  <c r="F16" i="10"/>
  <c r="E16" i="10"/>
  <c r="D16" i="10"/>
  <c r="C16" i="10"/>
  <c r="G16" i="10" s="1"/>
  <c r="B16" i="10"/>
  <c r="A16" i="10"/>
  <c r="O15" i="10"/>
  <c r="F15" i="10"/>
  <c r="E15" i="10"/>
  <c r="D15" i="10"/>
  <c r="C15" i="10"/>
  <c r="B15" i="10"/>
  <c r="A15" i="10"/>
  <c r="O14" i="10"/>
  <c r="K14" i="10"/>
  <c r="F14" i="10"/>
  <c r="E14" i="10"/>
  <c r="D14" i="10"/>
  <c r="C14" i="10"/>
  <c r="G14" i="10" s="1"/>
  <c r="B14" i="10"/>
  <c r="A14" i="10"/>
  <c r="O13" i="10"/>
  <c r="K13" i="10"/>
  <c r="F13" i="10"/>
  <c r="E13" i="10"/>
  <c r="D13" i="10"/>
  <c r="C13" i="10"/>
  <c r="G13" i="10" s="1"/>
  <c r="B13" i="10"/>
  <c r="A13" i="10"/>
  <c r="O12" i="10"/>
  <c r="F12" i="10"/>
  <c r="E12" i="10"/>
  <c r="D12" i="10"/>
  <c r="C12" i="10"/>
  <c r="B12" i="10"/>
  <c r="A12" i="10"/>
  <c r="O11" i="10"/>
  <c r="F11" i="10"/>
  <c r="E11" i="10"/>
  <c r="D11" i="10"/>
  <c r="C11" i="10"/>
  <c r="B11" i="10"/>
  <c r="A11" i="10"/>
  <c r="O10" i="10"/>
  <c r="K10" i="10"/>
  <c r="F10" i="10"/>
  <c r="E10" i="10"/>
  <c r="D10" i="10"/>
  <c r="C10" i="10"/>
  <c r="B10" i="10"/>
  <c r="A10" i="10"/>
  <c r="O9" i="10"/>
  <c r="K9" i="10"/>
  <c r="F9" i="10"/>
  <c r="E9" i="10"/>
  <c r="D9" i="10"/>
  <c r="C9" i="10"/>
  <c r="B9" i="10"/>
  <c r="A9" i="10"/>
  <c r="O8" i="10"/>
  <c r="F8" i="10"/>
  <c r="E8" i="10"/>
  <c r="D8" i="10"/>
  <c r="C8" i="10"/>
  <c r="B8" i="10"/>
  <c r="A8" i="10"/>
  <c r="O7" i="10"/>
  <c r="K7" i="10"/>
  <c r="F7" i="10"/>
  <c r="E7" i="10"/>
  <c r="D7" i="10"/>
  <c r="C7" i="10"/>
  <c r="B7" i="10"/>
  <c r="A7" i="10"/>
  <c r="O6" i="10"/>
  <c r="F6" i="10"/>
  <c r="E6" i="10"/>
  <c r="D6" i="10"/>
  <c r="C6" i="10"/>
  <c r="N6" i="10" s="1"/>
  <c r="B6" i="10"/>
  <c r="A6" i="10"/>
  <c r="O5" i="10"/>
  <c r="K5" i="10"/>
  <c r="F5" i="10"/>
  <c r="E5" i="10"/>
  <c r="D5" i="10"/>
  <c r="C5" i="10"/>
  <c r="N5" i="10" s="1"/>
  <c r="B5" i="10"/>
  <c r="A5" i="10"/>
  <c r="O4" i="10"/>
  <c r="F4" i="10"/>
  <c r="E4" i="10"/>
  <c r="D4" i="10"/>
  <c r="C4" i="10"/>
  <c r="N4" i="10" s="1"/>
  <c r="B4" i="10"/>
  <c r="A4" i="10"/>
  <c r="O3" i="10"/>
  <c r="K3" i="10"/>
  <c r="F3" i="10"/>
  <c r="E3" i="10"/>
  <c r="D3" i="10"/>
  <c r="C3" i="10"/>
  <c r="N3" i="10" s="1"/>
  <c r="B3" i="10"/>
  <c r="A3" i="10"/>
  <c r="O2" i="10"/>
  <c r="K2" i="10"/>
  <c r="F2" i="10"/>
  <c r="E2" i="10"/>
  <c r="D2" i="10"/>
  <c r="C2" i="10"/>
  <c r="N2" i="10" s="1"/>
  <c r="B2" i="10"/>
  <c r="A2" i="10"/>
  <c r="F1" i="10"/>
  <c r="E1" i="10"/>
  <c r="D1" i="10"/>
  <c r="B1" i="10"/>
  <c r="A1" i="10"/>
  <c r="W59" i="9"/>
  <c r="V59" i="9"/>
  <c r="U59" i="9"/>
  <c r="T59" i="9"/>
  <c r="S59" i="9"/>
  <c r="Q59" i="9"/>
  <c r="R59" i="9" s="1"/>
  <c r="F59" i="9"/>
  <c r="E59" i="9"/>
  <c r="D59" i="9"/>
  <c r="C59" i="9"/>
  <c r="B59" i="9"/>
  <c r="A59" i="9"/>
  <c r="W58" i="9"/>
  <c r="V58" i="9"/>
  <c r="U58" i="9"/>
  <c r="T58" i="9"/>
  <c r="S58" i="9"/>
  <c r="Q58" i="9"/>
  <c r="R58" i="9" s="1"/>
  <c r="F58" i="9"/>
  <c r="E58" i="9"/>
  <c r="D58" i="9"/>
  <c r="C58" i="9"/>
  <c r="B58" i="9"/>
  <c r="A58" i="9"/>
  <c r="W57" i="9"/>
  <c r="V57" i="9"/>
  <c r="U57" i="9"/>
  <c r="T57" i="9"/>
  <c r="S57" i="9"/>
  <c r="Q57" i="9"/>
  <c r="R57" i="9" s="1"/>
  <c r="F57" i="9"/>
  <c r="E57" i="9"/>
  <c r="D57" i="9"/>
  <c r="C57" i="9"/>
  <c r="B57" i="9"/>
  <c r="A57" i="9"/>
  <c r="W56" i="9"/>
  <c r="V56" i="9"/>
  <c r="U56" i="9"/>
  <c r="T56" i="9"/>
  <c r="S56" i="9"/>
  <c r="Q56" i="9"/>
  <c r="R56" i="9" s="1"/>
  <c r="F56" i="9"/>
  <c r="E56" i="9"/>
  <c r="D56" i="9"/>
  <c r="C56" i="9"/>
  <c r="B56" i="9"/>
  <c r="A56" i="9"/>
  <c r="W55" i="9"/>
  <c r="V55" i="9"/>
  <c r="U55" i="9"/>
  <c r="T55" i="9"/>
  <c r="S55" i="9"/>
  <c r="Q55" i="9"/>
  <c r="R55" i="9" s="1"/>
  <c r="F55" i="9"/>
  <c r="E55" i="9"/>
  <c r="D55" i="9"/>
  <c r="C55" i="9"/>
  <c r="B55" i="9"/>
  <c r="A55" i="9"/>
  <c r="W54" i="9"/>
  <c r="V54" i="9"/>
  <c r="U54" i="9"/>
  <c r="T54" i="9"/>
  <c r="S54" i="9"/>
  <c r="Q54" i="9"/>
  <c r="R54" i="9" s="1"/>
  <c r="F54" i="9"/>
  <c r="E54" i="9"/>
  <c r="D54" i="9"/>
  <c r="C54" i="9"/>
  <c r="B54" i="9"/>
  <c r="A54" i="9"/>
  <c r="W53" i="9"/>
  <c r="V53" i="9"/>
  <c r="U53" i="9"/>
  <c r="T53" i="9"/>
  <c r="S53" i="9"/>
  <c r="Q53" i="9"/>
  <c r="R53" i="9" s="1"/>
  <c r="F53" i="9"/>
  <c r="E53" i="9"/>
  <c r="D53" i="9"/>
  <c r="C53" i="9"/>
  <c r="B53" i="9"/>
  <c r="A53" i="9"/>
  <c r="W52" i="9"/>
  <c r="V52" i="9"/>
  <c r="U52" i="9"/>
  <c r="T52" i="9"/>
  <c r="S52" i="9"/>
  <c r="Q52" i="9"/>
  <c r="R52" i="9" s="1"/>
  <c r="F52" i="9"/>
  <c r="E52" i="9"/>
  <c r="D52" i="9"/>
  <c r="C52" i="9"/>
  <c r="B52" i="9"/>
  <c r="A52" i="9"/>
  <c r="W51" i="9"/>
  <c r="V51" i="9"/>
  <c r="U51" i="9"/>
  <c r="T51" i="9"/>
  <c r="S51" i="9"/>
  <c r="Q51" i="9"/>
  <c r="R51" i="9" s="1"/>
  <c r="F51" i="9"/>
  <c r="E51" i="9"/>
  <c r="D51" i="9"/>
  <c r="C51" i="9"/>
  <c r="B51" i="9"/>
  <c r="A51" i="9"/>
  <c r="W50" i="9"/>
  <c r="V50" i="9"/>
  <c r="U50" i="9"/>
  <c r="T50" i="9"/>
  <c r="S50" i="9"/>
  <c r="Q50" i="9"/>
  <c r="R50" i="9" s="1"/>
  <c r="F50" i="9"/>
  <c r="E50" i="9"/>
  <c r="D50" i="9"/>
  <c r="C50" i="9"/>
  <c r="B50" i="9"/>
  <c r="A50" i="9"/>
  <c r="W49" i="9"/>
  <c r="V49" i="9"/>
  <c r="U49" i="9"/>
  <c r="T49" i="9"/>
  <c r="S49" i="9"/>
  <c r="Q49" i="9"/>
  <c r="R49" i="9" s="1"/>
  <c r="F49" i="9"/>
  <c r="E49" i="9"/>
  <c r="D49" i="9"/>
  <c r="C49" i="9"/>
  <c r="B49" i="9"/>
  <c r="A49" i="9"/>
  <c r="W48" i="9"/>
  <c r="V48" i="9"/>
  <c r="U48" i="9"/>
  <c r="T48" i="9"/>
  <c r="S48" i="9"/>
  <c r="Q48" i="9"/>
  <c r="R48" i="9" s="1"/>
  <c r="F48" i="9"/>
  <c r="E48" i="9"/>
  <c r="D48" i="9"/>
  <c r="C48" i="9"/>
  <c r="B48" i="9"/>
  <c r="A48" i="9"/>
  <c r="W47" i="9"/>
  <c r="V47" i="9"/>
  <c r="U47" i="9"/>
  <c r="T47" i="9"/>
  <c r="S47" i="9"/>
  <c r="Q47" i="9"/>
  <c r="R47" i="9" s="1"/>
  <c r="F47" i="9"/>
  <c r="E47" i="9"/>
  <c r="D47" i="9"/>
  <c r="C47" i="9"/>
  <c r="B47" i="9"/>
  <c r="A47" i="9"/>
  <c r="W46" i="9"/>
  <c r="V46" i="9"/>
  <c r="U46" i="9"/>
  <c r="T46" i="9"/>
  <c r="S46" i="9"/>
  <c r="Q46" i="9"/>
  <c r="R46" i="9" s="1"/>
  <c r="F46" i="9"/>
  <c r="E46" i="9"/>
  <c r="D46" i="9"/>
  <c r="C46" i="9"/>
  <c r="B46" i="9"/>
  <c r="A46" i="9"/>
  <c r="W45" i="9"/>
  <c r="V45" i="9"/>
  <c r="U45" i="9"/>
  <c r="T45" i="9"/>
  <c r="S45" i="9"/>
  <c r="Q45" i="9"/>
  <c r="R45" i="9" s="1"/>
  <c r="F45" i="9"/>
  <c r="E45" i="9"/>
  <c r="D45" i="9"/>
  <c r="C45" i="9"/>
  <c r="B45" i="9"/>
  <c r="A45" i="9"/>
  <c r="W44" i="9"/>
  <c r="V44" i="9"/>
  <c r="U44" i="9"/>
  <c r="T44" i="9"/>
  <c r="S44" i="9"/>
  <c r="Q44" i="9"/>
  <c r="R44" i="9" s="1"/>
  <c r="F44" i="9"/>
  <c r="E44" i="9"/>
  <c r="D44" i="9"/>
  <c r="C44" i="9"/>
  <c r="B44" i="9"/>
  <c r="A44" i="9"/>
  <c r="W43" i="9"/>
  <c r="V43" i="9"/>
  <c r="U43" i="9"/>
  <c r="T43" i="9"/>
  <c r="S43" i="9"/>
  <c r="Q43" i="9"/>
  <c r="R43" i="9" s="1"/>
  <c r="F43" i="9"/>
  <c r="E43" i="9"/>
  <c r="D43" i="9"/>
  <c r="C43" i="9"/>
  <c r="B43" i="9"/>
  <c r="A43" i="9"/>
  <c r="W42" i="9"/>
  <c r="V42" i="9"/>
  <c r="U42" i="9"/>
  <c r="T42" i="9"/>
  <c r="S42" i="9"/>
  <c r="Q42" i="9"/>
  <c r="R42" i="9" s="1"/>
  <c r="F42" i="9"/>
  <c r="E42" i="9"/>
  <c r="D42" i="9"/>
  <c r="C42" i="9"/>
  <c r="B42" i="9"/>
  <c r="A42" i="9"/>
  <c r="W41" i="9"/>
  <c r="V41" i="9"/>
  <c r="U41" i="9"/>
  <c r="T41" i="9"/>
  <c r="S41" i="9"/>
  <c r="Q41" i="9"/>
  <c r="R41" i="9" s="1"/>
  <c r="F41" i="9"/>
  <c r="E41" i="9"/>
  <c r="D41" i="9"/>
  <c r="C41" i="9"/>
  <c r="B41" i="9"/>
  <c r="A41" i="9"/>
  <c r="W40" i="9"/>
  <c r="V40" i="9"/>
  <c r="U40" i="9"/>
  <c r="T40" i="9"/>
  <c r="S40" i="9"/>
  <c r="Q40" i="9"/>
  <c r="R40" i="9" s="1"/>
  <c r="F40" i="9"/>
  <c r="E40" i="9"/>
  <c r="D40" i="9"/>
  <c r="C40" i="9"/>
  <c r="B40" i="9"/>
  <c r="A40" i="9"/>
  <c r="W39" i="9"/>
  <c r="V39" i="9"/>
  <c r="U39" i="9"/>
  <c r="T39" i="9"/>
  <c r="S39" i="9"/>
  <c r="Q39" i="9"/>
  <c r="R39" i="9" s="1"/>
  <c r="F39" i="9"/>
  <c r="E39" i="9"/>
  <c r="D39" i="9"/>
  <c r="C39" i="9"/>
  <c r="B39" i="9"/>
  <c r="A39" i="9"/>
  <c r="W38" i="9"/>
  <c r="V38" i="9"/>
  <c r="U38" i="9"/>
  <c r="T38" i="9"/>
  <c r="S38" i="9"/>
  <c r="Q38" i="9"/>
  <c r="R38" i="9" s="1"/>
  <c r="F38" i="9"/>
  <c r="E38" i="9"/>
  <c r="D38" i="9"/>
  <c r="C38" i="9"/>
  <c r="B38" i="9"/>
  <c r="A38" i="9"/>
  <c r="W37" i="9"/>
  <c r="V37" i="9"/>
  <c r="U37" i="9"/>
  <c r="T37" i="9"/>
  <c r="S37" i="9"/>
  <c r="Q37" i="9"/>
  <c r="R37" i="9" s="1"/>
  <c r="F37" i="9"/>
  <c r="E37" i="9"/>
  <c r="D37" i="9"/>
  <c r="C37" i="9"/>
  <c r="B37" i="9"/>
  <c r="A37" i="9"/>
  <c r="W36" i="9"/>
  <c r="V36" i="9"/>
  <c r="U36" i="9"/>
  <c r="T36" i="9"/>
  <c r="S36" i="9"/>
  <c r="Q36" i="9"/>
  <c r="R36" i="9" s="1"/>
  <c r="F36" i="9"/>
  <c r="E36" i="9"/>
  <c r="D36" i="9"/>
  <c r="C36" i="9"/>
  <c r="B36" i="9"/>
  <c r="A36" i="9"/>
  <c r="W35" i="9"/>
  <c r="V35" i="9"/>
  <c r="U35" i="9"/>
  <c r="T35" i="9"/>
  <c r="S35" i="9"/>
  <c r="Q35" i="9"/>
  <c r="R35" i="9" s="1"/>
  <c r="F35" i="9"/>
  <c r="E35" i="9"/>
  <c r="D35" i="9"/>
  <c r="C35" i="9"/>
  <c r="B35" i="9"/>
  <c r="A35" i="9"/>
  <c r="W34" i="9"/>
  <c r="V34" i="9"/>
  <c r="U34" i="9"/>
  <c r="T34" i="9"/>
  <c r="S34" i="9"/>
  <c r="Q34" i="9"/>
  <c r="R34" i="9" s="1"/>
  <c r="F34" i="9"/>
  <c r="E34" i="9"/>
  <c r="D34" i="9"/>
  <c r="C34" i="9"/>
  <c r="B34" i="9"/>
  <c r="A34" i="9"/>
  <c r="W33" i="9"/>
  <c r="V33" i="9"/>
  <c r="U33" i="9"/>
  <c r="T33" i="9"/>
  <c r="S33" i="9"/>
  <c r="Q33" i="9"/>
  <c r="R33" i="9" s="1"/>
  <c r="F33" i="9"/>
  <c r="E33" i="9"/>
  <c r="D33" i="9"/>
  <c r="C33" i="9"/>
  <c r="B33" i="9"/>
  <c r="A33" i="9"/>
  <c r="W32" i="9"/>
  <c r="V32" i="9"/>
  <c r="U32" i="9"/>
  <c r="T32" i="9"/>
  <c r="S32" i="9"/>
  <c r="Q32" i="9"/>
  <c r="R32" i="9" s="1"/>
  <c r="F32" i="9"/>
  <c r="E32" i="9"/>
  <c r="D32" i="9"/>
  <c r="C32" i="9"/>
  <c r="B32" i="9"/>
  <c r="A32" i="9"/>
  <c r="W31" i="9"/>
  <c r="V31" i="9"/>
  <c r="U31" i="9"/>
  <c r="T31" i="9"/>
  <c r="S31" i="9"/>
  <c r="Q31" i="9"/>
  <c r="R31" i="9" s="1"/>
  <c r="F31" i="9"/>
  <c r="E31" i="9"/>
  <c r="D31" i="9"/>
  <c r="C31" i="9"/>
  <c r="B31" i="9"/>
  <c r="A31" i="9"/>
  <c r="W30" i="9"/>
  <c r="V30" i="9"/>
  <c r="U30" i="9"/>
  <c r="T30" i="9"/>
  <c r="S30" i="9"/>
  <c r="Q30" i="9"/>
  <c r="R30" i="9" s="1"/>
  <c r="F30" i="9"/>
  <c r="E30" i="9"/>
  <c r="D30" i="9"/>
  <c r="C30" i="9"/>
  <c r="B30" i="9"/>
  <c r="A30" i="9"/>
  <c r="W29" i="9"/>
  <c r="V29" i="9"/>
  <c r="U29" i="9"/>
  <c r="T29" i="9"/>
  <c r="S29" i="9"/>
  <c r="Q29" i="9"/>
  <c r="R29" i="9" s="1"/>
  <c r="F29" i="9"/>
  <c r="E29" i="9"/>
  <c r="D29" i="9"/>
  <c r="C29" i="9"/>
  <c r="B29" i="9"/>
  <c r="A29" i="9"/>
  <c r="W28" i="9"/>
  <c r="V28" i="9"/>
  <c r="U28" i="9"/>
  <c r="T28" i="9"/>
  <c r="S28" i="9"/>
  <c r="Q28" i="9"/>
  <c r="R28" i="9" s="1"/>
  <c r="F28" i="9"/>
  <c r="E28" i="9"/>
  <c r="D28" i="9"/>
  <c r="C28" i="9"/>
  <c r="B28" i="9"/>
  <c r="A28" i="9"/>
  <c r="W27" i="9"/>
  <c r="V27" i="9"/>
  <c r="U27" i="9"/>
  <c r="T27" i="9"/>
  <c r="S27" i="9"/>
  <c r="Q27" i="9"/>
  <c r="R27" i="9" s="1"/>
  <c r="F27" i="9"/>
  <c r="E27" i="9"/>
  <c r="D27" i="9"/>
  <c r="C27" i="9"/>
  <c r="B27" i="9"/>
  <c r="A27" i="9"/>
  <c r="W26" i="9"/>
  <c r="V26" i="9"/>
  <c r="U26" i="9"/>
  <c r="T26" i="9"/>
  <c r="S26" i="9"/>
  <c r="Q26" i="9"/>
  <c r="R26" i="9" s="1"/>
  <c r="F26" i="9"/>
  <c r="E26" i="9"/>
  <c r="D26" i="9"/>
  <c r="C26" i="9"/>
  <c r="B26" i="9"/>
  <c r="A26" i="9"/>
  <c r="W25" i="9"/>
  <c r="V25" i="9"/>
  <c r="U25" i="9"/>
  <c r="T25" i="9"/>
  <c r="S25" i="9"/>
  <c r="Q25" i="9"/>
  <c r="R25" i="9" s="1"/>
  <c r="F25" i="9"/>
  <c r="E25" i="9"/>
  <c r="D25" i="9"/>
  <c r="C25" i="9"/>
  <c r="B25" i="9"/>
  <c r="A25" i="9"/>
  <c r="W24" i="9"/>
  <c r="V24" i="9"/>
  <c r="U24" i="9"/>
  <c r="T24" i="9"/>
  <c r="S24" i="9"/>
  <c r="Q24" i="9"/>
  <c r="R24" i="9" s="1"/>
  <c r="F24" i="9"/>
  <c r="E24" i="9"/>
  <c r="D24" i="9"/>
  <c r="C24" i="9"/>
  <c r="B24" i="9"/>
  <c r="A24" i="9"/>
  <c r="W23" i="9"/>
  <c r="V23" i="9"/>
  <c r="U23" i="9"/>
  <c r="T23" i="9"/>
  <c r="S23" i="9"/>
  <c r="Q23" i="9"/>
  <c r="R23" i="9" s="1"/>
  <c r="F23" i="9"/>
  <c r="E23" i="9"/>
  <c r="D23" i="9"/>
  <c r="C23" i="9"/>
  <c r="B23" i="9"/>
  <c r="A23" i="9"/>
  <c r="W22" i="9"/>
  <c r="V22" i="9"/>
  <c r="U22" i="9"/>
  <c r="T22" i="9"/>
  <c r="S22" i="9"/>
  <c r="Q22" i="9"/>
  <c r="R22" i="9" s="1"/>
  <c r="F22" i="9"/>
  <c r="E22" i="9"/>
  <c r="D22" i="9"/>
  <c r="C22" i="9"/>
  <c r="B22" i="9"/>
  <c r="A22" i="9"/>
  <c r="W21" i="9"/>
  <c r="V21" i="9"/>
  <c r="U21" i="9"/>
  <c r="T21" i="9"/>
  <c r="S21" i="9"/>
  <c r="Q21" i="9"/>
  <c r="R21" i="9" s="1"/>
  <c r="F21" i="9"/>
  <c r="E21" i="9"/>
  <c r="D21" i="9"/>
  <c r="C21" i="9"/>
  <c r="B21" i="9"/>
  <c r="A21" i="9"/>
  <c r="W20" i="9"/>
  <c r="V20" i="9"/>
  <c r="U20" i="9"/>
  <c r="T20" i="9"/>
  <c r="S20" i="9"/>
  <c r="Q20" i="9"/>
  <c r="R20" i="9" s="1"/>
  <c r="F20" i="9"/>
  <c r="E20" i="9"/>
  <c r="D20" i="9"/>
  <c r="C20" i="9"/>
  <c r="B20" i="9"/>
  <c r="A20" i="9"/>
  <c r="W19" i="9"/>
  <c r="V19" i="9"/>
  <c r="U19" i="9"/>
  <c r="T19" i="9"/>
  <c r="S19" i="9"/>
  <c r="Q19" i="9"/>
  <c r="R19" i="9" s="1"/>
  <c r="F19" i="9"/>
  <c r="E19" i="9"/>
  <c r="D19" i="9"/>
  <c r="C19" i="9"/>
  <c r="B19" i="9"/>
  <c r="A19" i="9"/>
  <c r="W18" i="9"/>
  <c r="V18" i="9"/>
  <c r="U18" i="9"/>
  <c r="T18" i="9"/>
  <c r="S18" i="9"/>
  <c r="Q18" i="9"/>
  <c r="R18" i="9" s="1"/>
  <c r="F18" i="9"/>
  <c r="E18" i="9"/>
  <c r="D18" i="9"/>
  <c r="C18" i="9"/>
  <c r="B18" i="9"/>
  <c r="A18" i="9"/>
  <c r="W17" i="9"/>
  <c r="V17" i="9"/>
  <c r="U17" i="9"/>
  <c r="T17" i="9"/>
  <c r="S17" i="9"/>
  <c r="Q17" i="9"/>
  <c r="R17" i="9" s="1"/>
  <c r="F17" i="9"/>
  <c r="E17" i="9"/>
  <c r="D17" i="9"/>
  <c r="C17" i="9"/>
  <c r="B17" i="9"/>
  <c r="A17" i="9"/>
  <c r="W16" i="9"/>
  <c r="V16" i="9"/>
  <c r="U16" i="9"/>
  <c r="T16" i="9"/>
  <c r="S16" i="9"/>
  <c r="Q16" i="9"/>
  <c r="R16" i="9" s="1"/>
  <c r="F16" i="9"/>
  <c r="E16" i="9"/>
  <c r="D16" i="9"/>
  <c r="C16" i="9"/>
  <c r="B16" i="9"/>
  <c r="A16" i="9"/>
  <c r="W15" i="9"/>
  <c r="V15" i="9"/>
  <c r="U15" i="9"/>
  <c r="T15" i="9"/>
  <c r="S15" i="9"/>
  <c r="Q15" i="9"/>
  <c r="R15" i="9" s="1"/>
  <c r="F15" i="9"/>
  <c r="E15" i="9"/>
  <c r="D15" i="9"/>
  <c r="C15" i="9"/>
  <c r="B15" i="9"/>
  <c r="A15" i="9"/>
  <c r="W14" i="9"/>
  <c r="V14" i="9"/>
  <c r="U14" i="9"/>
  <c r="T14" i="9"/>
  <c r="S14" i="9"/>
  <c r="Q14" i="9"/>
  <c r="R14" i="9" s="1"/>
  <c r="F14" i="9"/>
  <c r="E14" i="9"/>
  <c r="D14" i="9"/>
  <c r="C14" i="9"/>
  <c r="B14" i="9"/>
  <c r="A14" i="9"/>
  <c r="W13" i="9"/>
  <c r="V13" i="9"/>
  <c r="U13" i="9"/>
  <c r="T13" i="9"/>
  <c r="S13" i="9"/>
  <c r="Q13" i="9"/>
  <c r="R13" i="9" s="1"/>
  <c r="F13" i="9"/>
  <c r="E13" i="9"/>
  <c r="D13" i="9"/>
  <c r="C13" i="9"/>
  <c r="B13" i="9"/>
  <c r="A13" i="9"/>
  <c r="W12" i="9"/>
  <c r="V12" i="9"/>
  <c r="U12" i="9"/>
  <c r="T12" i="9"/>
  <c r="S12" i="9"/>
  <c r="Q12" i="9"/>
  <c r="R12" i="9" s="1"/>
  <c r="F12" i="9"/>
  <c r="E12" i="9"/>
  <c r="D12" i="9"/>
  <c r="C12" i="9"/>
  <c r="B12" i="9"/>
  <c r="A12" i="9"/>
  <c r="W11" i="9"/>
  <c r="V11" i="9"/>
  <c r="U11" i="9"/>
  <c r="T11" i="9"/>
  <c r="S11" i="9"/>
  <c r="Q11" i="9"/>
  <c r="R11" i="9" s="1"/>
  <c r="F11" i="9"/>
  <c r="E11" i="9"/>
  <c r="D11" i="9"/>
  <c r="C11" i="9"/>
  <c r="B11" i="9"/>
  <c r="A11" i="9"/>
  <c r="W10" i="9"/>
  <c r="V10" i="9"/>
  <c r="U10" i="9"/>
  <c r="T10" i="9"/>
  <c r="S10" i="9"/>
  <c r="Q10" i="9"/>
  <c r="R10" i="9" s="1"/>
  <c r="F10" i="9"/>
  <c r="E10" i="9"/>
  <c r="D10" i="9"/>
  <c r="C10" i="9"/>
  <c r="B10" i="9"/>
  <c r="A10" i="9"/>
  <c r="W9" i="9"/>
  <c r="V9" i="9"/>
  <c r="U9" i="9"/>
  <c r="T9" i="9"/>
  <c r="S9" i="9"/>
  <c r="Q9" i="9"/>
  <c r="R9" i="9" s="1"/>
  <c r="F9" i="9"/>
  <c r="E9" i="9"/>
  <c r="D9" i="9"/>
  <c r="C9" i="9"/>
  <c r="B9" i="9"/>
  <c r="A9" i="9"/>
  <c r="W8" i="9"/>
  <c r="V8" i="9"/>
  <c r="U8" i="9"/>
  <c r="T8" i="9"/>
  <c r="S8" i="9"/>
  <c r="Q8" i="9"/>
  <c r="R8" i="9" s="1"/>
  <c r="F8" i="9"/>
  <c r="E8" i="9"/>
  <c r="D8" i="9"/>
  <c r="C8" i="9"/>
  <c r="B8" i="9"/>
  <c r="A8" i="9"/>
  <c r="W7" i="9"/>
  <c r="V7" i="9"/>
  <c r="U7" i="9"/>
  <c r="T7" i="9"/>
  <c r="S7" i="9"/>
  <c r="Q7" i="9"/>
  <c r="R7" i="9" s="1"/>
  <c r="F7" i="9"/>
  <c r="E7" i="9"/>
  <c r="D7" i="9"/>
  <c r="C7" i="9"/>
  <c r="B7" i="9"/>
  <c r="A7" i="9"/>
  <c r="W6" i="9"/>
  <c r="V6" i="9"/>
  <c r="U6" i="9"/>
  <c r="T6" i="9"/>
  <c r="S6" i="9"/>
  <c r="Q6" i="9"/>
  <c r="R6" i="9" s="1"/>
  <c r="F6" i="9"/>
  <c r="E6" i="9"/>
  <c r="D6" i="9"/>
  <c r="C6" i="9"/>
  <c r="B6" i="9"/>
  <c r="A6" i="9"/>
  <c r="W5" i="9"/>
  <c r="V5" i="9"/>
  <c r="U5" i="9"/>
  <c r="T5" i="9"/>
  <c r="S5" i="9"/>
  <c r="Q5" i="9"/>
  <c r="R5" i="9" s="1"/>
  <c r="F5" i="9"/>
  <c r="E5" i="9"/>
  <c r="D5" i="9"/>
  <c r="C5" i="9"/>
  <c r="B5" i="9"/>
  <c r="A5" i="9"/>
  <c r="W4" i="9"/>
  <c r="V4" i="9"/>
  <c r="U4" i="9"/>
  <c r="T4" i="9"/>
  <c r="S4" i="9"/>
  <c r="Q4" i="9"/>
  <c r="R4" i="9" s="1"/>
  <c r="F4" i="9"/>
  <c r="E4" i="9"/>
  <c r="D4" i="9"/>
  <c r="C4" i="9"/>
  <c r="B4" i="9"/>
  <c r="A4" i="9"/>
  <c r="W3" i="9"/>
  <c r="V3" i="9"/>
  <c r="U3" i="9"/>
  <c r="T3" i="9"/>
  <c r="S3" i="9"/>
  <c r="Q3" i="9"/>
  <c r="R3" i="9" s="1"/>
  <c r="F3" i="9"/>
  <c r="E3" i="9"/>
  <c r="D3" i="9"/>
  <c r="C3" i="9"/>
  <c r="B3" i="9"/>
  <c r="A3" i="9"/>
  <c r="W2" i="9"/>
  <c r="V2" i="9"/>
  <c r="U2" i="9"/>
  <c r="T2" i="9"/>
  <c r="S2" i="9"/>
  <c r="Q2" i="9"/>
  <c r="R2" i="9" s="1"/>
  <c r="F2" i="9"/>
  <c r="E2" i="9"/>
  <c r="D2" i="9"/>
  <c r="C2" i="9"/>
  <c r="B2" i="9"/>
  <c r="A2" i="9"/>
  <c r="F1" i="9"/>
  <c r="E1" i="9"/>
  <c r="D1" i="9"/>
  <c r="B1" i="9"/>
  <c r="A1" i="9"/>
  <c r="I59" i="8"/>
  <c r="J59" i="1" s="1"/>
  <c r="F59" i="8"/>
  <c r="E59" i="8"/>
  <c r="D59" i="8"/>
  <c r="C59" i="8"/>
  <c r="B59" i="8"/>
  <c r="A59" i="8"/>
  <c r="I58" i="8"/>
  <c r="J58" i="1" s="1"/>
  <c r="F58" i="8"/>
  <c r="E58" i="8"/>
  <c r="D58" i="8"/>
  <c r="C58" i="8"/>
  <c r="B58" i="8"/>
  <c r="A58" i="8"/>
  <c r="I57" i="8"/>
  <c r="J57" i="1" s="1"/>
  <c r="F57" i="8"/>
  <c r="E57" i="8"/>
  <c r="D57" i="8"/>
  <c r="C57" i="8"/>
  <c r="B57" i="8"/>
  <c r="A57" i="8"/>
  <c r="I56" i="8"/>
  <c r="J56" i="1" s="1"/>
  <c r="F56" i="8"/>
  <c r="E56" i="8"/>
  <c r="D56" i="8"/>
  <c r="C56" i="8"/>
  <c r="B56" i="8"/>
  <c r="A56" i="8"/>
  <c r="I55" i="8"/>
  <c r="F55" i="8"/>
  <c r="E55" i="8"/>
  <c r="D55" i="8"/>
  <c r="C55" i="8"/>
  <c r="B55" i="8"/>
  <c r="A55" i="8"/>
  <c r="I54" i="8"/>
  <c r="J54" i="1" s="1"/>
  <c r="F54" i="8"/>
  <c r="E54" i="8"/>
  <c r="D54" i="8"/>
  <c r="C54" i="8"/>
  <c r="B54" i="8"/>
  <c r="A54" i="8"/>
  <c r="I53" i="8"/>
  <c r="J53" i="1" s="1"/>
  <c r="F53" i="8"/>
  <c r="E53" i="8"/>
  <c r="D53" i="8"/>
  <c r="C53" i="8"/>
  <c r="B53" i="8"/>
  <c r="A53" i="8"/>
  <c r="I52" i="8"/>
  <c r="J52" i="1" s="1"/>
  <c r="F52" i="8"/>
  <c r="E52" i="8"/>
  <c r="D52" i="8"/>
  <c r="C52" i="8"/>
  <c r="B52" i="8"/>
  <c r="A52" i="8"/>
  <c r="I51" i="8"/>
  <c r="F51" i="8"/>
  <c r="E51" i="8"/>
  <c r="D51" i="8"/>
  <c r="C51" i="8"/>
  <c r="B51" i="8"/>
  <c r="A51" i="8"/>
  <c r="I50" i="8"/>
  <c r="J50" i="1" s="1"/>
  <c r="F50" i="8"/>
  <c r="E50" i="8"/>
  <c r="D50" i="8"/>
  <c r="C50" i="8"/>
  <c r="B50" i="8"/>
  <c r="A50" i="8"/>
  <c r="I49" i="8"/>
  <c r="F49" i="8"/>
  <c r="E49" i="8"/>
  <c r="D49" i="8"/>
  <c r="C49" i="8"/>
  <c r="B49" i="8"/>
  <c r="A49" i="8"/>
  <c r="I48" i="8"/>
  <c r="J48" i="1" s="1"/>
  <c r="F48" i="8"/>
  <c r="E48" i="8"/>
  <c r="D48" i="8"/>
  <c r="C48" i="8"/>
  <c r="B48" i="8"/>
  <c r="A48" i="8"/>
  <c r="I47" i="8"/>
  <c r="F47" i="8"/>
  <c r="E47" i="8"/>
  <c r="D47" i="8"/>
  <c r="C47" i="8"/>
  <c r="B47" i="8"/>
  <c r="A47" i="8"/>
  <c r="I46" i="8"/>
  <c r="J46" i="1" s="1"/>
  <c r="F46" i="8"/>
  <c r="E46" i="8"/>
  <c r="D46" i="8"/>
  <c r="C46" i="8"/>
  <c r="B46" i="8"/>
  <c r="A46" i="8"/>
  <c r="I45" i="8"/>
  <c r="J45" i="1" s="1"/>
  <c r="F45" i="8"/>
  <c r="E45" i="8"/>
  <c r="D45" i="8"/>
  <c r="C45" i="8"/>
  <c r="B45" i="8"/>
  <c r="A45" i="8"/>
  <c r="I44" i="8"/>
  <c r="J44" i="1" s="1"/>
  <c r="F44" i="8"/>
  <c r="E44" i="8"/>
  <c r="D44" i="8"/>
  <c r="C44" i="8"/>
  <c r="B44" i="8"/>
  <c r="A44" i="8"/>
  <c r="I43" i="8"/>
  <c r="F43" i="8"/>
  <c r="E43" i="8"/>
  <c r="D43" i="8"/>
  <c r="C43" i="8"/>
  <c r="B43" i="8"/>
  <c r="A43" i="8"/>
  <c r="I42" i="8"/>
  <c r="J42" i="1" s="1"/>
  <c r="F42" i="8"/>
  <c r="E42" i="8"/>
  <c r="D42" i="8"/>
  <c r="C42" i="8"/>
  <c r="B42" i="8"/>
  <c r="A42" i="8"/>
  <c r="I41" i="8"/>
  <c r="F41" i="8"/>
  <c r="E41" i="8"/>
  <c r="D41" i="8"/>
  <c r="C41" i="8"/>
  <c r="B41" i="8"/>
  <c r="A41" i="8"/>
  <c r="I40" i="8"/>
  <c r="F40" i="8"/>
  <c r="E40" i="8"/>
  <c r="D40" i="8"/>
  <c r="C40" i="8"/>
  <c r="B40" i="8"/>
  <c r="A40" i="8"/>
  <c r="I39" i="8"/>
  <c r="F39" i="8"/>
  <c r="E39" i="8"/>
  <c r="D39" i="8"/>
  <c r="C39" i="8"/>
  <c r="B39" i="8"/>
  <c r="A39" i="8"/>
  <c r="I38" i="8"/>
  <c r="J38" i="1" s="1"/>
  <c r="F38" i="8"/>
  <c r="E38" i="8"/>
  <c r="D38" i="8"/>
  <c r="C38" i="8"/>
  <c r="B38" i="8"/>
  <c r="A38" i="8"/>
  <c r="I37" i="8"/>
  <c r="J37" i="1" s="1"/>
  <c r="F37" i="8"/>
  <c r="E37" i="8"/>
  <c r="D37" i="8"/>
  <c r="C37" i="8"/>
  <c r="B37" i="8"/>
  <c r="A37" i="8"/>
  <c r="I36" i="8"/>
  <c r="J36" i="1" s="1"/>
  <c r="F36" i="8"/>
  <c r="E36" i="8"/>
  <c r="D36" i="8"/>
  <c r="C36" i="8"/>
  <c r="B36" i="8"/>
  <c r="A36" i="8"/>
  <c r="I35" i="8"/>
  <c r="J35" i="1" s="1"/>
  <c r="F35" i="8"/>
  <c r="E35" i="8"/>
  <c r="D35" i="8"/>
  <c r="C35" i="8"/>
  <c r="B35" i="8"/>
  <c r="A35" i="8"/>
  <c r="I34" i="8"/>
  <c r="J34" i="1" s="1"/>
  <c r="F34" i="8"/>
  <c r="E34" i="8"/>
  <c r="D34" i="8"/>
  <c r="C34" i="8"/>
  <c r="B34" i="8"/>
  <c r="A34" i="8"/>
  <c r="I33" i="8"/>
  <c r="J33" i="1" s="1"/>
  <c r="F33" i="8"/>
  <c r="E33" i="8"/>
  <c r="D33" i="8"/>
  <c r="C33" i="8"/>
  <c r="B33" i="8"/>
  <c r="A33" i="8"/>
  <c r="I32" i="8"/>
  <c r="J32" i="1" s="1"/>
  <c r="F32" i="8"/>
  <c r="E32" i="8"/>
  <c r="D32" i="8"/>
  <c r="C32" i="8"/>
  <c r="B32" i="8"/>
  <c r="A32" i="8"/>
  <c r="I31" i="8"/>
  <c r="F31" i="8"/>
  <c r="E31" i="8"/>
  <c r="D31" i="8"/>
  <c r="C31" i="8"/>
  <c r="B31" i="8"/>
  <c r="A31" i="8"/>
  <c r="I30" i="8"/>
  <c r="J30" i="1" s="1"/>
  <c r="F30" i="8"/>
  <c r="E30" i="8"/>
  <c r="D30" i="8"/>
  <c r="C30" i="8"/>
  <c r="B30" i="8"/>
  <c r="A30" i="8"/>
  <c r="I29" i="8"/>
  <c r="F29" i="8"/>
  <c r="E29" i="8"/>
  <c r="D29" i="8"/>
  <c r="C29" i="8"/>
  <c r="B29" i="8"/>
  <c r="A29" i="8"/>
  <c r="I28" i="8"/>
  <c r="J28" i="1" s="1"/>
  <c r="F28" i="8"/>
  <c r="E28" i="8"/>
  <c r="D28" i="8"/>
  <c r="C28" i="8"/>
  <c r="B28" i="8"/>
  <c r="A28" i="8"/>
  <c r="I27" i="8"/>
  <c r="J27" i="1" s="1"/>
  <c r="F27" i="8"/>
  <c r="E27" i="8"/>
  <c r="D27" i="8"/>
  <c r="C27" i="8"/>
  <c r="B27" i="8"/>
  <c r="A27" i="8"/>
  <c r="I26" i="8"/>
  <c r="F26" i="8"/>
  <c r="E26" i="8"/>
  <c r="D26" i="8"/>
  <c r="C26" i="8"/>
  <c r="B26" i="8"/>
  <c r="A26" i="8"/>
  <c r="I25" i="8"/>
  <c r="J25" i="1" s="1"/>
  <c r="F25" i="8"/>
  <c r="E25" i="8"/>
  <c r="D25" i="8"/>
  <c r="C25" i="8"/>
  <c r="B25" i="8"/>
  <c r="A25" i="8"/>
  <c r="I24" i="8"/>
  <c r="F24" i="8"/>
  <c r="E24" i="8"/>
  <c r="D24" i="8"/>
  <c r="C24" i="8"/>
  <c r="B24" i="8"/>
  <c r="A24" i="8"/>
  <c r="I23" i="8"/>
  <c r="J23" i="1" s="1"/>
  <c r="F23" i="8"/>
  <c r="E23" i="8"/>
  <c r="D23" i="8"/>
  <c r="C23" i="8"/>
  <c r="B23" i="8"/>
  <c r="A23" i="8"/>
  <c r="I22" i="8"/>
  <c r="J22" i="1" s="1"/>
  <c r="F22" i="8"/>
  <c r="E22" i="8"/>
  <c r="D22" i="8"/>
  <c r="C22" i="8"/>
  <c r="B22" i="8"/>
  <c r="A22" i="8"/>
  <c r="I21" i="8"/>
  <c r="J21" i="1" s="1"/>
  <c r="F21" i="8"/>
  <c r="E21" i="8"/>
  <c r="D21" i="8"/>
  <c r="C21" i="8"/>
  <c r="B21" i="8"/>
  <c r="A21" i="8"/>
  <c r="I20" i="8"/>
  <c r="J20" i="1" s="1"/>
  <c r="F20" i="8"/>
  <c r="E20" i="8"/>
  <c r="D20" i="8"/>
  <c r="C20" i="8"/>
  <c r="B20" i="8"/>
  <c r="A20" i="8"/>
  <c r="I19" i="8"/>
  <c r="J19" i="1" s="1"/>
  <c r="F19" i="8"/>
  <c r="E19" i="8"/>
  <c r="D19" i="8"/>
  <c r="C19" i="8"/>
  <c r="B19" i="8"/>
  <c r="A19" i="8"/>
  <c r="I18" i="8"/>
  <c r="J18" i="1" s="1"/>
  <c r="F18" i="8"/>
  <c r="E18" i="8"/>
  <c r="D18" i="8"/>
  <c r="C18" i="8"/>
  <c r="B18" i="8"/>
  <c r="A18" i="8"/>
  <c r="I17" i="8"/>
  <c r="J17" i="1" s="1"/>
  <c r="F17" i="8"/>
  <c r="E17" i="8"/>
  <c r="D17" i="8"/>
  <c r="C17" i="8"/>
  <c r="B17" i="8"/>
  <c r="A17" i="8"/>
  <c r="I16" i="8"/>
  <c r="J16" i="1" s="1"/>
  <c r="F16" i="8"/>
  <c r="E16" i="8"/>
  <c r="D16" i="8"/>
  <c r="C16" i="8"/>
  <c r="B16" i="8"/>
  <c r="A16" i="8"/>
  <c r="I15" i="8"/>
  <c r="J15" i="1" s="1"/>
  <c r="F15" i="8"/>
  <c r="E15" i="8"/>
  <c r="D15" i="8"/>
  <c r="C15" i="8"/>
  <c r="B15" i="8"/>
  <c r="A15" i="8"/>
  <c r="I14" i="8"/>
  <c r="J14" i="1" s="1"/>
  <c r="F14" i="8"/>
  <c r="E14" i="8"/>
  <c r="D14" i="8"/>
  <c r="C14" i="8"/>
  <c r="B14" i="8"/>
  <c r="A14" i="8"/>
  <c r="I13" i="8"/>
  <c r="F13" i="8"/>
  <c r="E13" i="8"/>
  <c r="D13" i="8"/>
  <c r="C13" i="8"/>
  <c r="B13" i="8"/>
  <c r="A13" i="8"/>
  <c r="I12" i="8"/>
  <c r="J12" i="1" s="1"/>
  <c r="F12" i="8"/>
  <c r="E12" i="8"/>
  <c r="D12" i="8"/>
  <c r="C12" i="8"/>
  <c r="B12" i="8"/>
  <c r="A12" i="8"/>
  <c r="I11" i="8"/>
  <c r="J11" i="1" s="1"/>
  <c r="F11" i="8"/>
  <c r="E11" i="8"/>
  <c r="D11" i="8"/>
  <c r="C11" i="8"/>
  <c r="B11" i="8"/>
  <c r="A11" i="8"/>
  <c r="I10" i="8"/>
  <c r="J10" i="1" s="1"/>
  <c r="F10" i="8"/>
  <c r="E10" i="8"/>
  <c r="D10" i="8"/>
  <c r="C10" i="8"/>
  <c r="B10" i="8"/>
  <c r="A10" i="8"/>
  <c r="I9" i="8"/>
  <c r="J9" i="1" s="1"/>
  <c r="F9" i="8"/>
  <c r="E9" i="8"/>
  <c r="D9" i="8"/>
  <c r="C9" i="8"/>
  <c r="B9" i="8"/>
  <c r="A9" i="8"/>
  <c r="I8" i="8"/>
  <c r="F8" i="8"/>
  <c r="E8" i="8"/>
  <c r="D8" i="8"/>
  <c r="C8" i="8"/>
  <c r="B8" i="8"/>
  <c r="A8" i="8"/>
  <c r="I7" i="8"/>
  <c r="F7" i="8"/>
  <c r="E7" i="8"/>
  <c r="D7" i="8"/>
  <c r="C7" i="8"/>
  <c r="B7" i="8"/>
  <c r="A7" i="8"/>
  <c r="I6" i="8"/>
  <c r="F6" i="8"/>
  <c r="E6" i="8"/>
  <c r="D6" i="8"/>
  <c r="C6" i="8"/>
  <c r="B6" i="8"/>
  <c r="A6" i="8"/>
  <c r="I5" i="8"/>
  <c r="F5" i="8"/>
  <c r="E5" i="8"/>
  <c r="D5" i="8"/>
  <c r="C5" i="8"/>
  <c r="B5" i="8"/>
  <c r="A5" i="8"/>
  <c r="I4" i="8"/>
  <c r="J4" i="1" s="1"/>
  <c r="F4" i="8"/>
  <c r="E4" i="8"/>
  <c r="D4" i="8"/>
  <c r="C4" i="8"/>
  <c r="B4" i="8"/>
  <c r="A4" i="8"/>
  <c r="I3" i="8"/>
  <c r="F3" i="8"/>
  <c r="E3" i="8"/>
  <c r="D3" i="8"/>
  <c r="C3" i="8"/>
  <c r="B3" i="8"/>
  <c r="A3" i="8"/>
  <c r="I2" i="8"/>
  <c r="J2" i="1" s="1"/>
  <c r="F2" i="8"/>
  <c r="E2" i="8"/>
  <c r="D2" i="8"/>
  <c r="C2" i="8"/>
  <c r="B2" i="8"/>
  <c r="A2" i="8"/>
  <c r="F1" i="8"/>
  <c r="E1" i="8"/>
  <c r="D1" i="8"/>
  <c r="B1" i="8"/>
  <c r="A1" i="8"/>
  <c r="BC59" i="7"/>
  <c r="BA59" i="7"/>
  <c r="AY59" i="7"/>
  <c r="AW59" i="7"/>
  <c r="AU59" i="7"/>
  <c r="AS59" i="7"/>
  <c r="AQ59" i="7"/>
  <c r="AO59" i="7"/>
  <c r="AM59" i="7"/>
  <c r="AK59" i="7"/>
  <c r="AI59" i="7"/>
  <c r="AG59" i="7"/>
  <c r="AE59" i="7"/>
  <c r="AC59" i="7"/>
  <c r="AA59" i="7"/>
  <c r="Y59" i="7"/>
  <c r="W59" i="7"/>
  <c r="U59" i="7"/>
  <c r="S59" i="7"/>
  <c r="Q59" i="7"/>
  <c r="O59" i="7"/>
  <c r="M59" i="7"/>
  <c r="I59" i="7"/>
  <c r="F59" i="7"/>
  <c r="E59" i="7"/>
  <c r="D59" i="7"/>
  <c r="C59" i="7"/>
  <c r="B59" i="7"/>
  <c r="A59" i="7"/>
  <c r="BC58" i="7"/>
  <c r="BA58" i="7"/>
  <c r="AY58" i="7"/>
  <c r="AW58" i="7"/>
  <c r="AU58" i="7"/>
  <c r="AS58" i="7"/>
  <c r="AQ58" i="7"/>
  <c r="AO58" i="7"/>
  <c r="AM58" i="7"/>
  <c r="AK58" i="7"/>
  <c r="AI58" i="7"/>
  <c r="AG58" i="7"/>
  <c r="AE58" i="7"/>
  <c r="AC58" i="7"/>
  <c r="AA58" i="7"/>
  <c r="Y58" i="7"/>
  <c r="W58" i="7"/>
  <c r="U58" i="7"/>
  <c r="S58" i="7"/>
  <c r="Q58" i="7"/>
  <c r="O58" i="7"/>
  <c r="M58" i="7"/>
  <c r="I58" i="7"/>
  <c r="F58" i="7"/>
  <c r="E58" i="7"/>
  <c r="D58" i="7"/>
  <c r="C58" i="7"/>
  <c r="B58" i="7"/>
  <c r="A58" i="7"/>
  <c r="BC57" i="7"/>
  <c r="BA57" i="7"/>
  <c r="AY57" i="7"/>
  <c r="AW57" i="7"/>
  <c r="AU57" i="7"/>
  <c r="AS57" i="7"/>
  <c r="AQ57" i="7"/>
  <c r="AO57" i="7"/>
  <c r="AM57" i="7"/>
  <c r="AK57" i="7"/>
  <c r="AI57" i="7"/>
  <c r="AG57" i="7"/>
  <c r="AE57" i="7"/>
  <c r="AC57" i="7"/>
  <c r="AA57" i="7"/>
  <c r="Y57" i="7"/>
  <c r="W57" i="7"/>
  <c r="U57" i="7"/>
  <c r="S57" i="7"/>
  <c r="Q57" i="7"/>
  <c r="O57" i="7"/>
  <c r="M57" i="7"/>
  <c r="I57" i="7"/>
  <c r="F57" i="7"/>
  <c r="E57" i="7"/>
  <c r="D57" i="7"/>
  <c r="C57" i="7"/>
  <c r="B57" i="7"/>
  <c r="A57" i="7"/>
  <c r="BC56" i="7"/>
  <c r="BA56" i="7"/>
  <c r="AY56" i="7"/>
  <c r="AW56" i="7"/>
  <c r="AU56" i="7"/>
  <c r="AS56" i="7"/>
  <c r="AQ56" i="7"/>
  <c r="AO56" i="7"/>
  <c r="AM56" i="7"/>
  <c r="AK56" i="7"/>
  <c r="AI56" i="7"/>
  <c r="AG56" i="7"/>
  <c r="AE56" i="7"/>
  <c r="AC56" i="7"/>
  <c r="AA56" i="7"/>
  <c r="Y56" i="7"/>
  <c r="W56" i="7"/>
  <c r="U56" i="7"/>
  <c r="S56" i="7"/>
  <c r="Q56" i="7"/>
  <c r="O56" i="7"/>
  <c r="M56" i="7"/>
  <c r="I56" i="7"/>
  <c r="F56" i="7"/>
  <c r="E56" i="7"/>
  <c r="D56" i="7"/>
  <c r="C56" i="7"/>
  <c r="B56" i="7"/>
  <c r="A56" i="7"/>
  <c r="BC55" i="7"/>
  <c r="BA55" i="7"/>
  <c r="AY55" i="7"/>
  <c r="AW55" i="7"/>
  <c r="AU55" i="7"/>
  <c r="AS55" i="7"/>
  <c r="AQ55" i="7"/>
  <c r="AO55" i="7"/>
  <c r="AM55" i="7"/>
  <c r="AK55" i="7"/>
  <c r="AI55" i="7"/>
  <c r="AG55" i="7"/>
  <c r="AE55" i="7"/>
  <c r="AC55" i="7"/>
  <c r="AA55" i="7"/>
  <c r="Y55" i="7"/>
  <c r="W55" i="7"/>
  <c r="U55" i="7"/>
  <c r="S55" i="7"/>
  <c r="Q55" i="7"/>
  <c r="O55" i="7"/>
  <c r="M55" i="7"/>
  <c r="I55" i="7"/>
  <c r="F55" i="7"/>
  <c r="E55" i="7"/>
  <c r="D55" i="7"/>
  <c r="C55" i="7"/>
  <c r="B55" i="7"/>
  <c r="A55" i="7"/>
  <c r="BC54" i="7"/>
  <c r="BA54" i="7"/>
  <c r="AY54" i="7"/>
  <c r="AW54" i="7"/>
  <c r="AU54" i="7"/>
  <c r="AS54" i="7"/>
  <c r="AQ54" i="7"/>
  <c r="AO54" i="7"/>
  <c r="AM54" i="7"/>
  <c r="AK54" i="7"/>
  <c r="AI54" i="7"/>
  <c r="AG54" i="7"/>
  <c r="AE54" i="7"/>
  <c r="AC54" i="7"/>
  <c r="AA54" i="7"/>
  <c r="Y54" i="7"/>
  <c r="W54" i="7"/>
  <c r="U54" i="7"/>
  <c r="S54" i="7"/>
  <c r="Q54" i="7"/>
  <c r="O54" i="7"/>
  <c r="M54" i="7"/>
  <c r="I54" i="7"/>
  <c r="F54" i="7"/>
  <c r="E54" i="7"/>
  <c r="D54" i="7"/>
  <c r="C54" i="7"/>
  <c r="B54" i="7"/>
  <c r="A54" i="7"/>
  <c r="BC53" i="7"/>
  <c r="BA53" i="7"/>
  <c r="AY53" i="7"/>
  <c r="AW53" i="7"/>
  <c r="AU53" i="7"/>
  <c r="AS53" i="7"/>
  <c r="AQ53" i="7"/>
  <c r="AO53" i="7"/>
  <c r="AM53" i="7"/>
  <c r="AK53" i="7"/>
  <c r="AI53" i="7"/>
  <c r="AG53" i="7"/>
  <c r="AE53" i="7"/>
  <c r="AC53" i="7"/>
  <c r="AA53" i="7"/>
  <c r="Y53" i="7"/>
  <c r="W53" i="7"/>
  <c r="U53" i="7"/>
  <c r="S53" i="7"/>
  <c r="Q53" i="7"/>
  <c r="O53" i="7"/>
  <c r="M53" i="7"/>
  <c r="I53" i="7"/>
  <c r="F53" i="7"/>
  <c r="E53" i="7"/>
  <c r="D53" i="7"/>
  <c r="C53" i="7"/>
  <c r="B53" i="7"/>
  <c r="A53" i="7"/>
  <c r="BC52" i="7"/>
  <c r="BA52" i="7"/>
  <c r="AY52" i="7"/>
  <c r="AW52" i="7"/>
  <c r="AU52" i="7"/>
  <c r="AS52" i="7"/>
  <c r="AQ52" i="7"/>
  <c r="AO52" i="7"/>
  <c r="AM52" i="7"/>
  <c r="AK52" i="7"/>
  <c r="AI52" i="7"/>
  <c r="AG52" i="7"/>
  <c r="AE52" i="7"/>
  <c r="AC52" i="7"/>
  <c r="AA52" i="7"/>
  <c r="Y52" i="7"/>
  <c r="W52" i="7"/>
  <c r="U52" i="7"/>
  <c r="S52" i="7"/>
  <c r="Q52" i="7"/>
  <c r="O52" i="7"/>
  <c r="M52" i="7"/>
  <c r="I52" i="7"/>
  <c r="F52" i="7"/>
  <c r="E52" i="7"/>
  <c r="D52" i="7"/>
  <c r="C52" i="7"/>
  <c r="B52" i="7"/>
  <c r="A52" i="7"/>
  <c r="BC51" i="7"/>
  <c r="BA51" i="7"/>
  <c r="AY51" i="7"/>
  <c r="AW51" i="7"/>
  <c r="AU51" i="7"/>
  <c r="AS51" i="7"/>
  <c r="AQ51" i="7"/>
  <c r="AO51" i="7"/>
  <c r="AM51" i="7"/>
  <c r="AK51" i="7"/>
  <c r="AI51" i="7"/>
  <c r="AG51" i="7"/>
  <c r="AE51" i="7"/>
  <c r="AC51" i="7"/>
  <c r="AA51" i="7"/>
  <c r="Y51" i="7"/>
  <c r="W51" i="7"/>
  <c r="U51" i="7"/>
  <c r="S51" i="7"/>
  <c r="Q51" i="7"/>
  <c r="O51" i="7"/>
  <c r="M51" i="7"/>
  <c r="I51" i="7"/>
  <c r="F51" i="7"/>
  <c r="E51" i="7"/>
  <c r="D51" i="7"/>
  <c r="C51" i="7"/>
  <c r="B51" i="7"/>
  <c r="A51" i="7"/>
  <c r="BC50" i="7"/>
  <c r="BA50" i="7"/>
  <c r="AY50" i="7"/>
  <c r="AW50" i="7"/>
  <c r="AU50" i="7"/>
  <c r="AS50" i="7"/>
  <c r="AQ50" i="7"/>
  <c r="AO50" i="7"/>
  <c r="AM50" i="7"/>
  <c r="AK50" i="7"/>
  <c r="AI50" i="7"/>
  <c r="AG50" i="7"/>
  <c r="AE50" i="7"/>
  <c r="AC50" i="7"/>
  <c r="AA50" i="7"/>
  <c r="Y50" i="7"/>
  <c r="W50" i="7"/>
  <c r="U50" i="7"/>
  <c r="S50" i="7"/>
  <c r="Q50" i="7"/>
  <c r="O50" i="7"/>
  <c r="M50" i="7"/>
  <c r="I50" i="7"/>
  <c r="F50" i="7"/>
  <c r="E50" i="7"/>
  <c r="D50" i="7"/>
  <c r="C50" i="7"/>
  <c r="B50" i="7"/>
  <c r="A50" i="7"/>
  <c r="BC49" i="7"/>
  <c r="BA49" i="7"/>
  <c r="AY49" i="7"/>
  <c r="AW49" i="7"/>
  <c r="AU49" i="7"/>
  <c r="AS49" i="7"/>
  <c r="AQ49" i="7"/>
  <c r="AO49" i="7"/>
  <c r="AM49" i="7"/>
  <c r="AK49" i="7"/>
  <c r="AI49" i="7"/>
  <c r="AG49" i="7"/>
  <c r="AE49" i="7"/>
  <c r="AC49" i="7"/>
  <c r="AA49" i="7"/>
  <c r="Y49" i="7"/>
  <c r="W49" i="7"/>
  <c r="U49" i="7"/>
  <c r="S49" i="7"/>
  <c r="Q49" i="7"/>
  <c r="O49" i="7"/>
  <c r="M49" i="7"/>
  <c r="I49" i="7"/>
  <c r="F49" i="7"/>
  <c r="E49" i="7"/>
  <c r="D49" i="7"/>
  <c r="C49" i="7"/>
  <c r="B49" i="7"/>
  <c r="A49" i="7"/>
  <c r="BC48" i="7"/>
  <c r="BA48" i="7"/>
  <c r="AY48" i="7"/>
  <c r="AW48" i="7"/>
  <c r="AU48" i="7"/>
  <c r="AS48" i="7"/>
  <c r="AQ48" i="7"/>
  <c r="AO48" i="7"/>
  <c r="AM48" i="7"/>
  <c r="AK48" i="7"/>
  <c r="AI48" i="7"/>
  <c r="AG48" i="7"/>
  <c r="AE48" i="7"/>
  <c r="AC48" i="7"/>
  <c r="AA48" i="7"/>
  <c r="Y48" i="7"/>
  <c r="W48" i="7"/>
  <c r="U48" i="7"/>
  <c r="S48" i="7"/>
  <c r="Q48" i="7"/>
  <c r="O48" i="7"/>
  <c r="M48" i="7"/>
  <c r="I48" i="7"/>
  <c r="F48" i="7"/>
  <c r="E48" i="7"/>
  <c r="D48" i="7"/>
  <c r="C48" i="7"/>
  <c r="B48" i="7"/>
  <c r="A48" i="7"/>
  <c r="BC47" i="7"/>
  <c r="BA47" i="7"/>
  <c r="AY47" i="7"/>
  <c r="AW47" i="7"/>
  <c r="AU47" i="7"/>
  <c r="AS47" i="7"/>
  <c r="AQ47" i="7"/>
  <c r="AO47" i="7"/>
  <c r="AM47" i="7"/>
  <c r="AK47" i="7"/>
  <c r="AI47" i="7"/>
  <c r="AG47" i="7"/>
  <c r="AE47" i="7"/>
  <c r="AC47" i="7"/>
  <c r="AA47" i="7"/>
  <c r="Y47" i="7"/>
  <c r="W47" i="7"/>
  <c r="U47" i="7"/>
  <c r="S47" i="7"/>
  <c r="Q47" i="7"/>
  <c r="O47" i="7"/>
  <c r="M47" i="7"/>
  <c r="I47" i="7"/>
  <c r="F47" i="7"/>
  <c r="E47" i="7"/>
  <c r="D47" i="7"/>
  <c r="C47" i="7"/>
  <c r="B47" i="7"/>
  <c r="A47" i="7"/>
  <c r="BC46" i="7"/>
  <c r="BA46" i="7"/>
  <c r="AY46" i="7"/>
  <c r="AW46" i="7"/>
  <c r="AU46" i="7"/>
  <c r="AS46" i="7"/>
  <c r="AQ46" i="7"/>
  <c r="AO46" i="7"/>
  <c r="AM46" i="7"/>
  <c r="AK46" i="7"/>
  <c r="AI46" i="7"/>
  <c r="AG46" i="7"/>
  <c r="AE46" i="7"/>
  <c r="AC46" i="7"/>
  <c r="AA46" i="7"/>
  <c r="Y46" i="7"/>
  <c r="W46" i="7"/>
  <c r="U46" i="7"/>
  <c r="S46" i="7"/>
  <c r="Q46" i="7"/>
  <c r="O46" i="7"/>
  <c r="M46" i="7"/>
  <c r="I46" i="7"/>
  <c r="F46" i="7"/>
  <c r="E46" i="7"/>
  <c r="D46" i="7"/>
  <c r="C46" i="7"/>
  <c r="B46" i="7"/>
  <c r="A46" i="7"/>
  <c r="BC45" i="7"/>
  <c r="BA45" i="7"/>
  <c r="AY45" i="7"/>
  <c r="AW45" i="7"/>
  <c r="AU45" i="7"/>
  <c r="AS45" i="7"/>
  <c r="AQ45" i="7"/>
  <c r="AO45" i="7"/>
  <c r="AM45" i="7"/>
  <c r="AK45" i="7"/>
  <c r="AI45" i="7"/>
  <c r="AG45" i="7"/>
  <c r="AE45" i="7"/>
  <c r="AC45" i="7"/>
  <c r="AA45" i="7"/>
  <c r="Y45" i="7"/>
  <c r="W45" i="7"/>
  <c r="U45" i="7"/>
  <c r="S45" i="7"/>
  <c r="Q45" i="7"/>
  <c r="O45" i="7"/>
  <c r="M45" i="7"/>
  <c r="I45" i="7"/>
  <c r="F45" i="7"/>
  <c r="E45" i="7"/>
  <c r="D45" i="7"/>
  <c r="C45" i="7"/>
  <c r="B45" i="7"/>
  <c r="A45" i="7"/>
  <c r="BC44" i="7"/>
  <c r="BA44" i="7"/>
  <c r="AY44" i="7"/>
  <c r="AW44" i="7"/>
  <c r="AU44" i="7"/>
  <c r="AS44" i="7"/>
  <c r="AQ44" i="7"/>
  <c r="AO44" i="7"/>
  <c r="AM44" i="7"/>
  <c r="AK44" i="7"/>
  <c r="AI44" i="7"/>
  <c r="AG44" i="7"/>
  <c r="AE44" i="7"/>
  <c r="AC44" i="7"/>
  <c r="AA44" i="7"/>
  <c r="Y44" i="7"/>
  <c r="W44" i="7"/>
  <c r="U44" i="7"/>
  <c r="S44" i="7"/>
  <c r="Q44" i="7"/>
  <c r="O44" i="7"/>
  <c r="M44" i="7"/>
  <c r="I44" i="7"/>
  <c r="F44" i="7"/>
  <c r="E44" i="7"/>
  <c r="D44" i="7"/>
  <c r="C44" i="7"/>
  <c r="G44" i="7" s="1"/>
  <c r="B44" i="7"/>
  <c r="A44" i="7"/>
  <c r="BC43" i="7"/>
  <c r="BA43" i="7"/>
  <c r="AY43" i="7"/>
  <c r="AW43" i="7"/>
  <c r="AU43" i="7"/>
  <c r="AS43" i="7"/>
  <c r="AQ43" i="7"/>
  <c r="AO43" i="7"/>
  <c r="AM43" i="7"/>
  <c r="AK43" i="7"/>
  <c r="AI43" i="7"/>
  <c r="AG43" i="7"/>
  <c r="AE43" i="7"/>
  <c r="AC43" i="7"/>
  <c r="AA43" i="7"/>
  <c r="Y43" i="7"/>
  <c r="W43" i="7"/>
  <c r="U43" i="7"/>
  <c r="S43" i="7"/>
  <c r="Q43" i="7"/>
  <c r="O43" i="7"/>
  <c r="M43" i="7"/>
  <c r="I43" i="7"/>
  <c r="F43" i="7"/>
  <c r="E43" i="7"/>
  <c r="D43" i="7"/>
  <c r="C43" i="7"/>
  <c r="B43" i="7"/>
  <c r="A43" i="7"/>
  <c r="BC42" i="7"/>
  <c r="BA42" i="7"/>
  <c r="AY42" i="7"/>
  <c r="AW42" i="7"/>
  <c r="AU42" i="7"/>
  <c r="AS42" i="7"/>
  <c r="AQ42" i="7"/>
  <c r="AO42" i="7"/>
  <c r="AM42" i="7"/>
  <c r="AK42" i="7"/>
  <c r="AI42" i="7"/>
  <c r="AG42" i="7"/>
  <c r="AE42" i="7"/>
  <c r="AC42" i="7"/>
  <c r="AA42" i="7"/>
  <c r="Y42" i="7"/>
  <c r="W42" i="7"/>
  <c r="U42" i="7"/>
  <c r="S42" i="7"/>
  <c r="Q42" i="7"/>
  <c r="O42" i="7"/>
  <c r="M42" i="7"/>
  <c r="I42" i="7"/>
  <c r="F42" i="7"/>
  <c r="E42" i="7"/>
  <c r="D42" i="7"/>
  <c r="C42" i="7"/>
  <c r="B42" i="7"/>
  <c r="A42" i="7"/>
  <c r="BC41" i="7"/>
  <c r="BA41" i="7"/>
  <c r="AY41" i="7"/>
  <c r="AW41" i="7"/>
  <c r="AU41" i="7"/>
  <c r="AS41" i="7"/>
  <c r="AQ41" i="7"/>
  <c r="AO41" i="7"/>
  <c r="AM41" i="7"/>
  <c r="AK41" i="7"/>
  <c r="AI41" i="7"/>
  <c r="AG41" i="7"/>
  <c r="AE41" i="7"/>
  <c r="AC41" i="7"/>
  <c r="AA41" i="7"/>
  <c r="Y41" i="7"/>
  <c r="W41" i="7"/>
  <c r="U41" i="7"/>
  <c r="S41" i="7"/>
  <c r="Q41" i="7"/>
  <c r="O41" i="7"/>
  <c r="M41" i="7"/>
  <c r="I41" i="7"/>
  <c r="F41" i="7"/>
  <c r="E41" i="7"/>
  <c r="D41" i="7"/>
  <c r="C41" i="7"/>
  <c r="B41" i="7"/>
  <c r="A41" i="7"/>
  <c r="BC40" i="7"/>
  <c r="BA40" i="7"/>
  <c r="AY40" i="7"/>
  <c r="AW40" i="7"/>
  <c r="AU40" i="7"/>
  <c r="AS40" i="7"/>
  <c r="AQ40" i="7"/>
  <c r="AO40" i="7"/>
  <c r="AM40" i="7"/>
  <c r="AK40" i="7"/>
  <c r="AI40" i="7"/>
  <c r="AG40" i="7"/>
  <c r="AE40" i="7"/>
  <c r="AC40" i="7"/>
  <c r="AA40" i="7"/>
  <c r="Y40" i="7"/>
  <c r="W40" i="7"/>
  <c r="U40" i="7"/>
  <c r="S40" i="7"/>
  <c r="Q40" i="7"/>
  <c r="O40" i="7"/>
  <c r="M40" i="7"/>
  <c r="I40" i="7"/>
  <c r="F40" i="7"/>
  <c r="E40" i="7"/>
  <c r="D40" i="7"/>
  <c r="C40" i="7"/>
  <c r="G40" i="7" s="1"/>
  <c r="B40" i="7"/>
  <c r="A40" i="7"/>
  <c r="BC39" i="7"/>
  <c r="BA39" i="7"/>
  <c r="AY39" i="7"/>
  <c r="AW39" i="7"/>
  <c r="AU39" i="7"/>
  <c r="AS39" i="7"/>
  <c r="AQ39" i="7"/>
  <c r="AO39" i="7"/>
  <c r="AM39" i="7"/>
  <c r="AK39" i="7"/>
  <c r="AI39" i="7"/>
  <c r="AG39" i="7"/>
  <c r="AE39" i="7"/>
  <c r="AC39" i="7"/>
  <c r="AA39" i="7"/>
  <c r="Y39" i="7"/>
  <c r="W39" i="7"/>
  <c r="U39" i="7"/>
  <c r="S39" i="7"/>
  <c r="Q39" i="7"/>
  <c r="O39" i="7"/>
  <c r="M39" i="7"/>
  <c r="I39" i="7"/>
  <c r="F39" i="7"/>
  <c r="E39" i="7"/>
  <c r="D39" i="7"/>
  <c r="C39" i="7"/>
  <c r="B39" i="7"/>
  <c r="A39" i="7"/>
  <c r="BC38" i="7"/>
  <c r="BA38" i="7"/>
  <c r="AY38" i="7"/>
  <c r="AW38" i="7"/>
  <c r="AU38" i="7"/>
  <c r="AS38" i="7"/>
  <c r="AQ38" i="7"/>
  <c r="AO38" i="7"/>
  <c r="AM38" i="7"/>
  <c r="AK38" i="7"/>
  <c r="AI38" i="7"/>
  <c r="AG38" i="7"/>
  <c r="AE38" i="7"/>
  <c r="AC38" i="7"/>
  <c r="AA38" i="7"/>
  <c r="Y38" i="7"/>
  <c r="W38" i="7"/>
  <c r="U38" i="7"/>
  <c r="S38" i="7"/>
  <c r="Q38" i="7"/>
  <c r="O38" i="7"/>
  <c r="M38" i="7"/>
  <c r="I38" i="7"/>
  <c r="F38" i="7"/>
  <c r="E38" i="7"/>
  <c r="D38" i="7"/>
  <c r="C38" i="7"/>
  <c r="G38" i="7" s="1"/>
  <c r="B38" i="7"/>
  <c r="A38" i="7"/>
  <c r="BC37" i="7"/>
  <c r="BA37" i="7"/>
  <c r="AY37" i="7"/>
  <c r="AW37" i="7"/>
  <c r="AU37" i="7"/>
  <c r="AS37" i="7"/>
  <c r="AQ37" i="7"/>
  <c r="AO37" i="7"/>
  <c r="AM37" i="7"/>
  <c r="AK37" i="7"/>
  <c r="AI37" i="7"/>
  <c r="AG37" i="7"/>
  <c r="AE37" i="7"/>
  <c r="AC37" i="7"/>
  <c r="AA37" i="7"/>
  <c r="Y37" i="7"/>
  <c r="W37" i="7"/>
  <c r="U37" i="7"/>
  <c r="S37" i="7"/>
  <c r="Q37" i="7"/>
  <c r="O37" i="7"/>
  <c r="M37" i="7"/>
  <c r="I37" i="7"/>
  <c r="F37" i="7"/>
  <c r="E37" i="7"/>
  <c r="D37" i="7"/>
  <c r="C37" i="7"/>
  <c r="G37" i="7" s="1"/>
  <c r="B37" i="7"/>
  <c r="A37" i="7"/>
  <c r="BC36" i="7"/>
  <c r="BA36" i="7"/>
  <c r="AY36" i="7"/>
  <c r="AW36" i="7"/>
  <c r="AU36" i="7"/>
  <c r="AS36" i="7"/>
  <c r="AQ36" i="7"/>
  <c r="AO36" i="7"/>
  <c r="AM36" i="7"/>
  <c r="AK36" i="7"/>
  <c r="AI36" i="7"/>
  <c r="AG36" i="7"/>
  <c r="AE36" i="7"/>
  <c r="AC36" i="7"/>
  <c r="AA36" i="7"/>
  <c r="Y36" i="7"/>
  <c r="W36" i="7"/>
  <c r="U36" i="7"/>
  <c r="S36" i="7"/>
  <c r="Q36" i="7"/>
  <c r="O36" i="7"/>
  <c r="M36" i="7"/>
  <c r="I36" i="7"/>
  <c r="F36" i="7"/>
  <c r="E36" i="7"/>
  <c r="D36" i="7"/>
  <c r="C36" i="7"/>
  <c r="B36" i="7"/>
  <c r="A36" i="7"/>
  <c r="BC35" i="7"/>
  <c r="BA35" i="7"/>
  <c r="AY35" i="7"/>
  <c r="AW35" i="7"/>
  <c r="AU35" i="7"/>
  <c r="AS35" i="7"/>
  <c r="AQ35" i="7"/>
  <c r="AO35" i="7"/>
  <c r="AM35" i="7"/>
  <c r="AK35" i="7"/>
  <c r="AI35" i="7"/>
  <c r="AG35" i="7"/>
  <c r="AE35" i="7"/>
  <c r="AC35" i="7"/>
  <c r="AA35" i="7"/>
  <c r="Y35" i="7"/>
  <c r="W35" i="7"/>
  <c r="U35" i="7"/>
  <c r="S35" i="7"/>
  <c r="Q35" i="7"/>
  <c r="O35" i="7"/>
  <c r="M35" i="7"/>
  <c r="I35" i="7"/>
  <c r="F35" i="7"/>
  <c r="E35" i="7"/>
  <c r="D35" i="7"/>
  <c r="C35" i="7"/>
  <c r="G35" i="7" s="1"/>
  <c r="B35" i="7"/>
  <c r="A35" i="7"/>
  <c r="BC34" i="7"/>
  <c r="BA34" i="7"/>
  <c r="AY34" i="7"/>
  <c r="AW34" i="7"/>
  <c r="AU34" i="7"/>
  <c r="AS34" i="7"/>
  <c r="AQ34" i="7"/>
  <c r="AO34" i="7"/>
  <c r="AM34" i="7"/>
  <c r="AK34" i="7"/>
  <c r="AI34" i="7"/>
  <c r="AG34" i="7"/>
  <c r="AE34" i="7"/>
  <c r="AC34" i="7"/>
  <c r="AA34" i="7"/>
  <c r="Y34" i="7"/>
  <c r="W34" i="7"/>
  <c r="U34" i="7"/>
  <c r="S34" i="7"/>
  <c r="Q34" i="7"/>
  <c r="O34" i="7"/>
  <c r="M34" i="7"/>
  <c r="I34" i="7"/>
  <c r="F34" i="7"/>
  <c r="E34" i="7"/>
  <c r="D34" i="7"/>
  <c r="C34" i="7"/>
  <c r="G34" i="7" s="1"/>
  <c r="B34" i="7"/>
  <c r="A34" i="7"/>
  <c r="BC33" i="7"/>
  <c r="BA33" i="7"/>
  <c r="AY33" i="7"/>
  <c r="AW33" i="7"/>
  <c r="AU33" i="7"/>
  <c r="AS33" i="7"/>
  <c r="AQ33" i="7"/>
  <c r="AO33" i="7"/>
  <c r="AM33" i="7"/>
  <c r="AK33" i="7"/>
  <c r="AI33" i="7"/>
  <c r="AG33" i="7"/>
  <c r="AE33" i="7"/>
  <c r="AC33" i="7"/>
  <c r="AA33" i="7"/>
  <c r="Y33" i="7"/>
  <c r="W33" i="7"/>
  <c r="U33" i="7"/>
  <c r="S33" i="7"/>
  <c r="Q33" i="7"/>
  <c r="O33" i="7"/>
  <c r="M33" i="7"/>
  <c r="I33" i="7"/>
  <c r="F33" i="7"/>
  <c r="E33" i="7"/>
  <c r="D33" i="7"/>
  <c r="C33" i="7"/>
  <c r="B33" i="7"/>
  <c r="A33" i="7"/>
  <c r="BC32" i="7"/>
  <c r="BA32" i="7"/>
  <c r="AY32" i="7"/>
  <c r="AW32" i="7"/>
  <c r="AU32" i="7"/>
  <c r="AS32" i="7"/>
  <c r="AQ32" i="7"/>
  <c r="AO32" i="7"/>
  <c r="AM32" i="7"/>
  <c r="AK32" i="7"/>
  <c r="AI32" i="7"/>
  <c r="AG32" i="7"/>
  <c r="AE32" i="7"/>
  <c r="AC32" i="7"/>
  <c r="AA32" i="7"/>
  <c r="Y32" i="7"/>
  <c r="W32" i="7"/>
  <c r="U32" i="7"/>
  <c r="S32" i="7"/>
  <c r="Q32" i="7"/>
  <c r="O32" i="7"/>
  <c r="M32" i="7"/>
  <c r="I32" i="7"/>
  <c r="F32" i="7"/>
  <c r="E32" i="7"/>
  <c r="D32" i="7"/>
  <c r="C32" i="7"/>
  <c r="B32" i="7"/>
  <c r="A32" i="7"/>
  <c r="BC31" i="7"/>
  <c r="BA31" i="7"/>
  <c r="AY31" i="7"/>
  <c r="AW31" i="7"/>
  <c r="AU31" i="7"/>
  <c r="AS31" i="7"/>
  <c r="AQ31" i="7"/>
  <c r="AO31" i="7"/>
  <c r="AM31" i="7"/>
  <c r="AK31" i="7"/>
  <c r="AI31" i="7"/>
  <c r="AG31" i="7"/>
  <c r="AE31" i="7"/>
  <c r="AC31" i="7"/>
  <c r="AA31" i="7"/>
  <c r="Y31" i="7"/>
  <c r="W31" i="7"/>
  <c r="U31" i="7"/>
  <c r="S31" i="7"/>
  <c r="Q31" i="7"/>
  <c r="O31" i="7"/>
  <c r="M31" i="7"/>
  <c r="I31" i="7"/>
  <c r="F31" i="7"/>
  <c r="E31" i="7"/>
  <c r="D31" i="7"/>
  <c r="C31" i="7"/>
  <c r="G31" i="7" s="1"/>
  <c r="B31" i="7"/>
  <c r="A31" i="7"/>
  <c r="BC30" i="7"/>
  <c r="BA30" i="7"/>
  <c r="AY30" i="7"/>
  <c r="AW30" i="7"/>
  <c r="AU30" i="7"/>
  <c r="AS30" i="7"/>
  <c r="AQ30" i="7"/>
  <c r="AO30" i="7"/>
  <c r="AM30" i="7"/>
  <c r="AK30" i="7"/>
  <c r="AI30" i="7"/>
  <c r="AG30" i="7"/>
  <c r="AE30" i="7"/>
  <c r="AC30" i="7"/>
  <c r="AA30" i="7"/>
  <c r="Y30" i="7"/>
  <c r="W30" i="7"/>
  <c r="U30" i="7"/>
  <c r="S30" i="7"/>
  <c r="Q30" i="7"/>
  <c r="O30" i="7"/>
  <c r="M30" i="7"/>
  <c r="I30" i="7"/>
  <c r="F30" i="7"/>
  <c r="E30" i="7"/>
  <c r="D30" i="7"/>
  <c r="C30" i="7"/>
  <c r="B30" i="7"/>
  <c r="A30" i="7"/>
  <c r="BC29" i="7"/>
  <c r="BA29" i="7"/>
  <c r="AY29" i="7"/>
  <c r="AW29" i="7"/>
  <c r="AU29" i="7"/>
  <c r="AS29" i="7"/>
  <c r="AQ29" i="7"/>
  <c r="AO29" i="7"/>
  <c r="AM29" i="7"/>
  <c r="AK29" i="7"/>
  <c r="AI29" i="7"/>
  <c r="AG29" i="7"/>
  <c r="AE29" i="7"/>
  <c r="AC29" i="7"/>
  <c r="AA29" i="7"/>
  <c r="Y29" i="7"/>
  <c r="W29" i="7"/>
  <c r="U29" i="7"/>
  <c r="S29" i="7"/>
  <c r="Q29" i="7"/>
  <c r="O29" i="7"/>
  <c r="M29" i="7"/>
  <c r="I29" i="7"/>
  <c r="F29" i="7"/>
  <c r="E29" i="7"/>
  <c r="D29" i="7"/>
  <c r="C29" i="7"/>
  <c r="B29" i="7"/>
  <c r="A29" i="7"/>
  <c r="BC28" i="7"/>
  <c r="BA28" i="7"/>
  <c r="AY28" i="7"/>
  <c r="AW28" i="7"/>
  <c r="AU28" i="7"/>
  <c r="AS28" i="7"/>
  <c r="AQ28" i="7"/>
  <c r="AO28" i="7"/>
  <c r="AM28" i="7"/>
  <c r="AK28" i="7"/>
  <c r="AI28" i="7"/>
  <c r="AG28" i="7"/>
  <c r="AE28" i="7"/>
  <c r="AC28" i="7"/>
  <c r="AA28" i="7"/>
  <c r="Y28" i="7"/>
  <c r="W28" i="7"/>
  <c r="U28" i="7"/>
  <c r="S28" i="7"/>
  <c r="Q28" i="7"/>
  <c r="O28" i="7"/>
  <c r="M28" i="7"/>
  <c r="I28" i="7"/>
  <c r="F28" i="7"/>
  <c r="E28" i="7"/>
  <c r="D28" i="7"/>
  <c r="C28" i="7"/>
  <c r="G28" i="7" s="1"/>
  <c r="B28" i="7"/>
  <c r="A28" i="7"/>
  <c r="BC27" i="7"/>
  <c r="BA27" i="7"/>
  <c r="AY27" i="7"/>
  <c r="AW27" i="7"/>
  <c r="AU27" i="7"/>
  <c r="AS27" i="7"/>
  <c r="AQ27" i="7"/>
  <c r="AO27" i="7"/>
  <c r="AM27" i="7"/>
  <c r="AK27" i="7"/>
  <c r="AI27" i="7"/>
  <c r="AG27" i="7"/>
  <c r="AE27" i="7"/>
  <c r="AC27" i="7"/>
  <c r="AA27" i="7"/>
  <c r="Y27" i="7"/>
  <c r="W27" i="7"/>
  <c r="U27" i="7"/>
  <c r="S27" i="7"/>
  <c r="Q27" i="7"/>
  <c r="O27" i="7"/>
  <c r="M27" i="7"/>
  <c r="I27" i="7"/>
  <c r="F27" i="7"/>
  <c r="E27" i="7"/>
  <c r="D27" i="7"/>
  <c r="C27" i="7"/>
  <c r="B27" i="7"/>
  <c r="A27" i="7"/>
  <c r="BC26" i="7"/>
  <c r="BA26" i="7"/>
  <c r="AY26" i="7"/>
  <c r="AW26" i="7"/>
  <c r="AU26" i="7"/>
  <c r="AS26" i="7"/>
  <c r="AQ26" i="7"/>
  <c r="AO26" i="7"/>
  <c r="AM26" i="7"/>
  <c r="AK26" i="7"/>
  <c r="AI26" i="7"/>
  <c r="AG26" i="7"/>
  <c r="AE26" i="7"/>
  <c r="AC26" i="7"/>
  <c r="AA26" i="7"/>
  <c r="Y26" i="7"/>
  <c r="W26" i="7"/>
  <c r="U26" i="7"/>
  <c r="S26" i="7"/>
  <c r="Q26" i="7"/>
  <c r="O26" i="7"/>
  <c r="M26" i="7"/>
  <c r="I26" i="7"/>
  <c r="F26" i="7"/>
  <c r="E26" i="7"/>
  <c r="D26" i="7"/>
  <c r="C26" i="7"/>
  <c r="B26" i="7"/>
  <c r="A26" i="7"/>
  <c r="BC25" i="7"/>
  <c r="BA25" i="7"/>
  <c r="AY25" i="7"/>
  <c r="AW25" i="7"/>
  <c r="AU25" i="7"/>
  <c r="AS25" i="7"/>
  <c r="AQ25" i="7"/>
  <c r="AO25" i="7"/>
  <c r="AM25" i="7"/>
  <c r="AK25" i="7"/>
  <c r="AI25" i="7"/>
  <c r="AG25" i="7"/>
  <c r="AE25" i="7"/>
  <c r="AC25" i="7"/>
  <c r="AA25" i="7"/>
  <c r="Y25" i="7"/>
  <c r="W25" i="7"/>
  <c r="U25" i="7"/>
  <c r="S25" i="7"/>
  <c r="Q25" i="7"/>
  <c r="O25" i="7"/>
  <c r="M25" i="7"/>
  <c r="I25" i="7"/>
  <c r="F25" i="7"/>
  <c r="E25" i="7"/>
  <c r="D25" i="7"/>
  <c r="C25" i="7"/>
  <c r="G25" i="7" s="1"/>
  <c r="B25" i="7"/>
  <c r="A25" i="7"/>
  <c r="BC24" i="7"/>
  <c r="BA24" i="7"/>
  <c r="AY24" i="7"/>
  <c r="AW24" i="7"/>
  <c r="AU24" i="7"/>
  <c r="AS24" i="7"/>
  <c r="AQ24" i="7"/>
  <c r="AO24" i="7"/>
  <c r="AM24" i="7"/>
  <c r="AK24" i="7"/>
  <c r="AI24" i="7"/>
  <c r="AG24" i="7"/>
  <c r="AE24" i="7"/>
  <c r="AC24" i="7"/>
  <c r="AA24" i="7"/>
  <c r="Y24" i="7"/>
  <c r="W24" i="7"/>
  <c r="U24" i="7"/>
  <c r="S24" i="7"/>
  <c r="Q24" i="7"/>
  <c r="O24" i="7"/>
  <c r="M24" i="7"/>
  <c r="I24" i="7"/>
  <c r="F24" i="7"/>
  <c r="E24" i="7"/>
  <c r="D24" i="7"/>
  <c r="C24" i="7"/>
  <c r="B24" i="7"/>
  <c r="A24" i="7"/>
  <c r="BC23" i="7"/>
  <c r="BA23" i="7"/>
  <c r="AY23" i="7"/>
  <c r="AW23" i="7"/>
  <c r="AU23" i="7"/>
  <c r="AS23" i="7"/>
  <c r="AQ23" i="7"/>
  <c r="AO23" i="7"/>
  <c r="AM23" i="7"/>
  <c r="AK23" i="7"/>
  <c r="AI23" i="7"/>
  <c r="AG23" i="7"/>
  <c r="AE23" i="7"/>
  <c r="AC23" i="7"/>
  <c r="AA23" i="7"/>
  <c r="Y23" i="7"/>
  <c r="W23" i="7"/>
  <c r="U23" i="7"/>
  <c r="S23" i="7"/>
  <c r="Q23" i="7"/>
  <c r="O23" i="7"/>
  <c r="M23" i="7"/>
  <c r="I23" i="7"/>
  <c r="F23" i="7"/>
  <c r="E23" i="7"/>
  <c r="D23" i="7"/>
  <c r="C23" i="7"/>
  <c r="G23" i="7" s="1"/>
  <c r="B23" i="7"/>
  <c r="A23" i="7"/>
  <c r="BC22" i="7"/>
  <c r="BA22" i="7"/>
  <c r="AY22" i="7"/>
  <c r="AW22" i="7"/>
  <c r="AU22" i="7"/>
  <c r="AS22" i="7"/>
  <c r="AQ22" i="7"/>
  <c r="AO22" i="7"/>
  <c r="AM22" i="7"/>
  <c r="AK22" i="7"/>
  <c r="AI22" i="7"/>
  <c r="AG22" i="7"/>
  <c r="AE22" i="7"/>
  <c r="AC22" i="7"/>
  <c r="AA22" i="7"/>
  <c r="Y22" i="7"/>
  <c r="W22" i="7"/>
  <c r="U22" i="7"/>
  <c r="S22" i="7"/>
  <c r="Q22" i="7"/>
  <c r="O22" i="7"/>
  <c r="M22" i="7"/>
  <c r="I22" i="7"/>
  <c r="F22" i="7"/>
  <c r="E22" i="7"/>
  <c r="D22" i="7"/>
  <c r="C22" i="7"/>
  <c r="B22" i="7"/>
  <c r="A22" i="7"/>
  <c r="BC21" i="7"/>
  <c r="BA21" i="7"/>
  <c r="AY21" i="7"/>
  <c r="AW21" i="7"/>
  <c r="AU21" i="7"/>
  <c r="AS21" i="7"/>
  <c r="AQ21" i="7"/>
  <c r="AO21" i="7"/>
  <c r="AM21" i="7"/>
  <c r="AK21" i="7"/>
  <c r="AI21" i="7"/>
  <c r="AG21" i="7"/>
  <c r="AE21" i="7"/>
  <c r="AC21" i="7"/>
  <c r="AA21" i="7"/>
  <c r="Y21" i="7"/>
  <c r="W21" i="7"/>
  <c r="U21" i="7"/>
  <c r="S21" i="7"/>
  <c r="Q21" i="7"/>
  <c r="O21" i="7"/>
  <c r="M21" i="7"/>
  <c r="I21" i="7"/>
  <c r="F21" i="7"/>
  <c r="E21" i="7"/>
  <c r="D21" i="7"/>
  <c r="C21" i="7"/>
  <c r="B21" i="7"/>
  <c r="A21" i="7"/>
  <c r="BC20" i="7"/>
  <c r="BA20" i="7"/>
  <c r="AY20" i="7"/>
  <c r="AW20" i="7"/>
  <c r="AU20" i="7"/>
  <c r="AS20" i="7"/>
  <c r="AQ20" i="7"/>
  <c r="AO20" i="7"/>
  <c r="AM20" i="7"/>
  <c r="AK20" i="7"/>
  <c r="AI20" i="7"/>
  <c r="AG20" i="7"/>
  <c r="AE20" i="7"/>
  <c r="AC20" i="7"/>
  <c r="AA20" i="7"/>
  <c r="Y20" i="7"/>
  <c r="W20" i="7"/>
  <c r="U20" i="7"/>
  <c r="S20" i="7"/>
  <c r="Q20" i="7"/>
  <c r="O20" i="7"/>
  <c r="M20" i="7"/>
  <c r="I20" i="7"/>
  <c r="F20" i="7"/>
  <c r="E20" i="7"/>
  <c r="D20" i="7"/>
  <c r="C20" i="7"/>
  <c r="B20" i="7"/>
  <c r="A20" i="7"/>
  <c r="BC19" i="7"/>
  <c r="BA19" i="7"/>
  <c r="AY19" i="7"/>
  <c r="AW19" i="7"/>
  <c r="AU19" i="7"/>
  <c r="AS19" i="7"/>
  <c r="AQ19" i="7"/>
  <c r="AO19" i="7"/>
  <c r="AM19" i="7"/>
  <c r="AK19" i="7"/>
  <c r="AI19" i="7"/>
  <c r="AG19" i="7"/>
  <c r="AE19" i="7"/>
  <c r="AC19" i="7"/>
  <c r="AA19" i="7"/>
  <c r="Y19" i="7"/>
  <c r="W19" i="7"/>
  <c r="U19" i="7"/>
  <c r="S19" i="7"/>
  <c r="Q19" i="7"/>
  <c r="O19" i="7"/>
  <c r="M19" i="7"/>
  <c r="I19" i="7"/>
  <c r="F19" i="7"/>
  <c r="E19" i="7"/>
  <c r="D19" i="7"/>
  <c r="C19" i="7"/>
  <c r="B19" i="7"/>
  <c r="A19" i="7"/>
  <c r="BC18" i="7"/>
  <c r="BA18" i="7"/>
  <c r="AY18" i="7"/>
  <c r="AW18" i="7"/>
  <c r="AU18" i="7"/>
  <c r="AS18" i="7"/>
  <c r="AQ18" i="7"/>
  <c r="AO18" i="7"/>
  <c r="AM18" i="7"/>
  <c r="AK18" i="7"/>
  <c r="AI18" i="7"/>
  <c r="AG18" i="7"/>
  <c r="AE18" i="7"/>
  <c r="AC18" i="7"/>
  <c r="AA18" i="7"/>
  <c r="Y18" i="7"/>
  <c r="W18" i="7"/>
  <c r="U18" i="7"/>
  <c r="S18" i="7"/>
  <c r="Q18" i="7"/>
  <c r="O18" i="7"/>
  <c r="M18" i="7"/>
  <c r="I18" i="7"/>
  <c r="F18" i="7"/>
  <c r="E18" i="7"/>
  <c r="D18" i="7"/>
  <c r="C18" i="7"/>
  <c r="B18" i="7"/>
  <c r="A18" i="7"/>
  <c r="BC17" i="7"/>
  <c r="BA17" i="7"/>
  <c r="AY17" i="7"/>
  <c r="AW17" i="7"/>
  <c r="AU17" i="7"/>
  <c r="AS17" i="7"/>
  <c r="AQ17" i="7"/>
  <c r="AO17" i="7"/>
  <c r="AM17" i="7"/>
  <c r="AK17" i="7"/>
  <c r="AI17" i="7"/>
  <c r="AG17" i="7"/>
  <c r="AE17" i="7"/>
  <c r="AC17" i="7"/>
  <c r="AA17" i="7"/>
  <c r="Y17" i="7"/>
  <c r="W17" i="7"/>
  <c r="U17" i="7"/>
  <c r="S17" i="7"/>
  <c r="Q17" i="7"/>
  <c r="O17" i="7"/>
  <c r="M17" i="7"/>
  <c r="I17" i="7"/>
  <c r="F17" i="7"/>
  <c r="E17" i="7"/>
  <c r="D17" i="7"/>
  <c r="C17" i="7"/>
  <c r="B17" i="7"/>
  <c r="A17" i="7"/>
  <c r="BC16" i="7"/>
  <c r="BA16" i="7"/>
  <c r="AY16" i="7"/>
  <c r="AW16" i="7"/>
  <c r="AU16" i="7"/>
  <c r="AS16" i="7"/>
  <c r="AQ16" i="7"/>
  <c r="AO16" i="7"/>
  <c r="AM16" i="7"/>
  <c r="AK16" i="7"/>
  <c r="AI16" i="7"/>
  <c r="AG16" i="7"/>
  <c r="AE16" i="7"/>
  <c r="AC16" i="7"/>
  <c r="AA16" i="7"/>
  <c r="Y16" i="7"/>
  <c r="W16" i="7"/>
  <c r="U16" i="7"/>
  <c r="S16" i="7"/>
  <c r="Q16" i="7"/>
  <c r="O16" i="7"/>
  <c r="M16" i="7"/>
  <c r="I16" i="7"/>
  <c r="F16" i="7"/>
  <c r="E16" i="7"/>
  <c r="D16" i="7"/>
  <c r="C16" i="7"/>
  <c r="B16" i="7"/>
  <c r="A16" i="7"/>
  <c r="BC15" i="7"/>
  <c r="BA15" i="7"/>
  <c r="AY15" i="7"/>
  <c r="AW15" i="7"/>
  <c r="AU15" i="7"/>
  <c r="AS15" i="7"/>
  <c r="AQ15" i="7"/>
  <c r="AO15" i="7"/>
  <c r="AM15" i="7"/>
  <c r="AK15" i="7"/>
  <c r="AI15" i="7"/>
  <c r="AG15" i="7"/>
  <c r="AE15" i="7"/>
  <c r="AC15" i="7"/>
  <c r="AA15" i="7"/>
  <c r="Y15" i="7"/>
  <c r="W15" i="7"/>
  <c r="U15" i="7"/>
  <c r="S15" i="7"/>
  <c r="Q15" i="7"/>
  <c r="O15" i="7"/>
  <c r="M15" i="7"/>
  <c r="I15" i="7"/>
  <c r="F15" i="7"/>
  <c r="E15" i="7"/>
  <c r="D15" i="7"/>
  <c r="C15" i="7"/>
  <c r="G15" i="7" s="1"/>
  <c r="B15" i="7"/>
  <c r="A15" i="7"/>
  <c r="BC14" i="7"/>
  <c r="BA14" i="7"/>
  <c r="AY14" i="7"/>
  <c r="AW14" i="7"/>
  <c r="AU14" i="7"/>
  <c r="AS14" i="7"/>
  <c r="AQ14" i="7"/>
  <c r="AO14" i="7"/>
  <c r="AM14" i="7"/>
  <c r="AK14" i="7"/>
  <c r="AI14" i="7"/>
  <c r="AG14" i="7"/>
  <c r="AE14" i="7"/>
  <c r="AC14" i="7"/>
  <c r="AA14" i="7"/>
  <c r="Y14" i="7"/>
  <c r="W14" i="7"/>
  <c r="U14" i="7"/>
  <c r="S14" i="7"/>
  <c r="Q14" i="7"/>
  <c r="O14" i="7"/>
  <c r="M14" i="7"/>
  <c r="I14" i="7"/>
  <c r="F14" i="7"/>
  <c r="E14" i="7"/>
  <c r="D14" i="7"/>
  <c r="C14" i="7"/>
  <c r="B14" i="7"/>
  <c r="A14" i="7"/>
  <c r="BC13" i="7"/>
  <c r="BA13" i="7"/>
  <c r="AY13" i="7"/>
  <c r="AW13" i="7"/>
  <c r="AU13" i="7"/>
  <c r="AS13" i="7"/>
  <c r="AQ13" i="7"/>
  <c r="AO13" i="7"/>
  <c r="AM13" i="7"/>
  <c r="AK13" i="7"/>
  <c r="AI13" i="7"/>
  <c r="AG13" i="7"/>
  <c r="AE13" i="7"/>
  <c r="AC13" i="7"/>
  <c r="AA13" i="7"/>
  <c r="Y13" i="7"/>
  <c r="W13" i="7"/>
  <c r="U13" i="7"/>
  <c r="S13" i="7"/>
  <c r="Q13" i="7"/>
  <c r="O13" i="7"/>
  <c r="M13" i="7"/>
  <c r="I13" i="7"/>
  <c r="F13" i="7"/>
  <c r="E13" i="7"/>
  <c r="D13" i="7"/>
  <c r="C13" i="7"/>
  <c r="B13" i="7"/>
  <c r="A13" i="7"/>
  <c r="BC12" i="7"/>
  <c r="BA12" i="7"/>
  <c r="AY12" i="7"/>
  <c r="AW12" i="7"/>
  <c r="AU12" i="7"/>
  <c r="AS12" i="7"/>
  <c r="AQ12" i="7"/>
  <c r="AO12" i="7"/>
  <c r="AM12" i="7"/>
  <c r="AK12" i="7"/>
  <c r="AI12" i="7"/>
  <c r="AG12" i="7"/>
  <c r="AE12" i="7"/>
  <c r="AC12" i="7"/>
  <c r="AA12" i="7"/>
  <c r="Y12" i="7"/>
  <c r="W12" i="7"/>
  <c r="U12" i="7"/>
  <c r="S12" i="7"/>
  <c r="Q12" i="7"/>
  <c r="O12" i="7"/>
  <c r="M12" i="7"/>
  <c r="I12" i="7"/>
  <c r="F12" i="7"/>
  <c r="E12" i="7"/>
  <c r="D12" i="7"/>
  <c r="C12" i="7"/>
  <c r="G12" i="7" s="1"/>
  <c r="B12" i="7"/>
  <c r="A12" i="7"/>
  <c r="BC11" i="7"/>
  <c r="BA11" i="7"/>
  <c r="AY11" i="7"/>
  <c r="AW11" i="7"/>
  <c r="AU11" i="7"/>
  <c r="AS11" i="7"/>
  <c r="AQ11" i="7"/>
  <c r="AO11" i="7"/>
  <c r="AM11" i="7"/>
  <c r="AK11" i="7"/>
  <c r="AI11" i="7"/>
  <c r="AG11" i="7"/>
  <c r="AE11" i="7"/>
  <c r="AC11" i="7"/>
  <c r="AA11" i="7"/>
  <c r="Y11" i="7"/>
  <c r="W11" i="7"/>
  <c r="U11" i="7"/>
  <c r="S11" i="7"/>
  <c r="Q11" i="7"/>
  <c r="O11" i="7"/>
  <c r="M11" i="7"/>
  <c r="I11" i="7"/>
  <c r="F11" i="7"/>
  <c r="E11" i="7"/>
  <c r="D11" i="7"/>
  <c r="C11" i="7"/>
  <c r="G11" i="7" s="1"/>
  <c r="B11" i="7"/>
  <c r="A11" i="7"/>
  <c r="BC10" i="7"/>
  <c r="BA10" i="7"/>
  <c r="AY10" i="7"/>
  <c r="AW10" i="7"/>
  <c r="AU10" i="7"/>
  <c r="AS10" i="7"/>
  <c r="AQ10" i="7"/>
  <c r="AO10" i="7"/>
  <c r="AM10" i="7"/>
  <c r="AK10" i="7"/>
  <c r="AI10" i="7"/>
  <c r="AG10" i="7"/>
  <c r="AE10" i="7"/>
  <c r="AC10" i="7"/>
  <c r="AA10" i="7"/>
  <c r="Y10" i="7"/>
  <c r="W10" i="7"/>
  <c r="U10" i="7"/>
  <c r="S10" i="7"/>
  <c r="Q10" i="7"/>
  <c r="O10" i="7"/>
  <c r="M10" i="7"/>
  <c r="I10" i="7"/>
  <c r="F10" i="7"/>
  <c r="E10" i="7"/>
  <c r="D10" i="7"/>
  <c r="C10" i="7"/>
  <c r="G10" i="7" s="1"/>
  <c r="B10" i="7"/>
  <c r="A10" i="7"/>
  <c r="BC9" i="7"/>
  <c r="BA9" i="7"/>
  <c r="AY9" i="7"/>
  <c r="AW9" i="7"/>
  <c r="AU9" i="7"/>
  <c r="AS9" i="7"/>
  <c r="AQ9" i="7"/>
  <c r="AO9" i="7"/>
  <c r="AM9" i="7"/>
  <c r="AK9" i="7"/>
  <c r="AI9" i="7"/>
  <c r="AG9" i="7"/>
  <c r="AE9" i="7"/>
  <c r="AC9" i="7"/>
  <c r="AA9" i="7"/>
  <c r="Y9" i="7"/>
  <c r="W9" i="7"/>
  <c r="U9" i="7"/>
  <c r="S9" i="7"/>
  <c r="Q9" i="7"/>
  <c r="O9" i="7"/>
  <c r="M9" i="7"/>
  <c r="I9" i="7"/>
  <c r="F9" i="7"/>
  <c r="E9" i="7"/>
  <c r="D9" i="7"/>
  <c r="C9" i="7"/>
  <c r="G9" i="7" s="1"/>
  <c r="B9" i="7"/>
  <c r="A9" i="7"/>
  <c r="BC8" i="7"/>
  <c r="BA8" i="7"/>
  <c r="AY8" i="7"/>
  <c r="AW8" i="7"/>
  <c r="AU8" i="7"/>
  <c r="AS8" i="7"/>
  <c r="AQ8" i="7"/>
  <c r="AO8" i="7"/>
  <c r="AM8" i="7"/>
  <c r="AK8" i="7"/>
  <c r="AI8" i="7"/>
  <c r="AG8" i="7"/>
  <c r="AE8" i="7"/>
  <c r="AC8" i="7"/>
  <c r="AA8" i="7"/>
  <c r="Y8" i="7"/>
  <c r="W8" i="7"/>
  <c r="U8" i="7"/>
  <c r="S8" i="7"/>
  <c r="Q8" i="7"/>
  <c r="O8" i="7"/>
  <c r="M8" i="7"/>
  <c r="I8" i="7"/>
  <c r="F8" i="7"/>
  <c r="E8" i="7"/>
  <c r="D8" i="7"/>
  <c r="C8" i="7"/>
  <c r="G8" i="7" s="1"/>
  <c r="B8" i="7"/>
  <c r="A8" i="7"/>
  <c r="BC7" i="7"/>
  <c r="BA7" i="7"/>
  <c r="AY7" i="7"/>
  <c r="AW7" i="7"/>
  <c r="AU7" i="7"/>
  <c r="AS7" i="7"/>
  <c r="AQ7" i="7"/>
  <c r="AO7" i="7"/>
  <c r="AM7" i="7"/>
  <c r="AK7" i="7"/>
  <c r="AI7" i="7"/>
  <c r="AG7" i="7"/>
  <c r="AE7" i="7"/>
  <c r="AC7" i="7"/>
  <c r="AA7" i="7"/>
  <c r="Y7" i="7"/>
  <c r="W7" i="7"/>
  <c r="U7" i="7"/>
  <c r="S7" i="7"/>
  <c r="Q7" i="7"/>
  <c r="O7" i="7"/>
  <c r="M7" i="7"/>
  <c r="I7" i="7"/>
  <c r="F7" i="7"/>
  <c r="E7" i="7"/>
  <c r="D7" i="7"/>
  <c r="C7" i="7"/>
  <c r="G7" i="7" s="1"/>
  <c r="B7" i="7"/>
  <c r="A7" i="7"/>
  <c r="BC6" i="7"/>
  <c r="BA6" i="7"/>
  <c r="AY6" i="7"/>
  <c r="AW6" i="7"/>
  <c r="AU6" i="7"/>
  <c r="AS6" i="7"/>
  <c r="AQ6" i="7"/>
  <c r="AO6" i="7"/>
  <c r="AM6" i="7"/>
  <c r="AK6" i="7"/>
  <c r="AI6" i="7"/>
  <c r="AG6" i="7"/>
  <c r="AE6" i="7"/>
  <c r="AC6" i="7"/>
  <c r="AA6" i="7"/>
  <c r="Y6" i="7"/>
  <c r="W6" i="7"/>
  <c r="U6" i="7"/>
  <c r="S6" i="7"/>
  <c r="Q6" i="7"/>
  <c r="O6" i="7"/>
  <c r="M6" i="7"/>
  <c r="I6" i="7"/>
  <c r="F6" i="7"/>
  <c r="E6" i="7"/>
  <c r="D6" i="7"/>
  <c r="C6" i="7"/>
  <c r="G6" i="7" s="1"/>
  <c r="B6" i="7"/>
  <c r="A6" i="7"/>
  <c r="BC5" i="7"/>
  <c r="BA5" i="7"/>
  <c r="AY5" i="7"/>
  <c r="AW5" i="7"/>
  <c r="AU5" i="7"/>
  <c r="AS5" i="7"/>
  <c r="AQ5" i="7"/>
  <c r="AO5" i="7"/>
  <c r="AM5" i="7"/>
  <c r="AK5" i="7"/>
  <c r="AI5" i="7"/>
  <c r="AG5" i="7"/>
  <c r="AE5" i="7"/>
  <c r="AC5" i="7"/>
  <c r="AA5" i="7"/>
  <c r="Y5" i="7"/>
  <c r="W5" i="7"/>
  <c r="U5" i="7"/>
  <c r="S5" i="7"/>
  <c r="Q5" i="7"/>
  <c r="O5" i="7"/>
  <c r="M5" i="7"/>
  <c r="I5" i="7"/>
  <c r="F5" i="7"/>
  <c r="E5" i="7"/>
  <c r="D5" i="7"/>
  <c r="C5" i="7"/>
  <c r="G5" i="7" s="1"/>
  <c r="B5" i="7"/>
  <c r="A5" i="7"/>
  <c r="BC4" i="7"/>
  <c r="BA4" i="7"/>
  <c r="AY4" i="7"/>
  <c r="AW4" i="7"/>
  <c r="AU4" i="7"/>
  <c r="AS4" i="7"/>
  <c r="AQ4" i="7"/>
  <c r="AO4" i="7"/>
  <c r="AM4" i="7"/>
  <c r="AK4" i="7"/>
  <c r="AI4" i="7"/>
  <c r="AG4" i="7"/>
  <c r="AE4" i="7"/>
  <c r="AC4" i="7"/>
  <c r="AA4" i="7"/>
  <c r="Y4" i="7"/>
  <c r="W4" i="7"/>
  <c r="U4" i="7"/>
  <c r="S4" i="7"/>
  <c r="Q4" i="7"/>
  <c r="O4" i="7"/>
  <c r="M4" i="7"/>
  <c r="I4" i="7"/>
  <c r="F4" i="7"/>
  <c r="E4" i="7"/>
  <c r="D4" i="7"/>
  <c r="C4" i="7"/>
  <c r="G4" i="7" s="1"/>
  <c r="B4" i="7"/>
  <c r="A4" i="7"/>
  <c r="BC3" i="7"/>
  <c r="BA3" i="7"/>
  <c r="AY3" i="7"/>
  <c r="AW3" i="7"/>
  <c r="AU3" i="7"/>
  <c r="AS3" i="7"/>
  <c r="AQ3" i="7"/>
  <c r="AO3" i="7"/>
  <c r="AM3" i="7"/>
  <c r="AK3" i="7"/>
  <c r="AI3" i="7"/>
  <c r="AG3" i="7"/>
  <c r="AE3" i="7"/>
  <c r="AC3" i="7"/>
  <c r="AA3" i="7"/>
  <c r="Y3" i="7"/>
  <c r="W3" i="7"/>
  <c r="U3" i="7"/>
  <c r="S3" i="7"/>
  <c r="Q3" i="7"/>
  <c r="O3" i="7"/>
  <c r="M3" i="7"/>
  <c r="I3" i="7"/>
  <c r="F3" i="7"/>
  <c r="E3" i="7"/>
  <c r="D3" i="7"/>
  <c r="C3" i="7"/>
  <c r="G3" i="7" s="1"/>
  <c r="B3" i="7"/>
  <c r="A3" i="7"/>
  <c r="BC2" i="7"/>
  <c r="BA2" i="7"/>
  <c r="AY2" i="7"/>
  <c r="AW2" i="7"/>
  <c r="AU2" i="7"/>
  <c r="AS2" i="7"/>
  <c r="AQ2" i="7"/>
  <c r="AO2" i="7"/>
  <c r="AM2" i="7"/>
  <c r="AK2" i="7"/>
  <c r="AI2" i="7"/>
  <c r="AG2" i="7"/>
  <c r="AE2" i="7"/>
  <c r="AC2" i="7"/>
  <c r="AA2" i="7"/>
  <c r="Y2" i="7"/>
  <c r="W2" i="7"/>
  <c r="U2" i="7"/>
  <c r="S2" i="7"/>
  <c r="Q2" i="7"/>
  <c r="O2" i="7"/>
  <c r="M2" i="7"/>
  <c r="I2" i="7"/>
  <c r="F2" i="7"/>
  <c r="E2" i="7"/>
  <c r="D2" i="7"/>
  <c r="C2" i="7"/>
  <c r="G2" i="7" s="1"/>
  <c r="B2" i="7"/>
  <c r="A2" i="7"/>
  <c r="K1" i="7"/>
  <c r="J1" i="7"/>
  <c r="I1" i="7"/>
  <c r="H1" i="7"/>
  <c r="F1" i="7"/>
  <c r="E1" i="7"/>
  <c r="D1" i="7"/>
  <c r="B1" i="7"/>
  <c r="AP59" i="6"/>
  <c r="G59" i="6"/>
  <c r="F59" i="6"/>
  <c r="E59" i="6"/>
  <c r="C59" i="6"/>
  <c r="C59" i="29" s="1"/>
  <c r="H59" i="29" s="1"/>
  <c r="B59" i="6"/>
  <c r="A59" i="6"/>
  <c r="AP58" i="6"/>
  <c r="G58" i="6"/>
  <c r="F58" i="6"/>
  <c r="E58" i="6"/>
  <c r="C58" i="6"/>
  <c r="C58" i="29" s="1"/>
  <c r="H58" i="29" s="1"/>
  <c r="B58" i="6"/>
  <c r="A58" i="6"/>
  <c r="AP57" i="6"/>
  <c r="G57" i="6"/>
  <c r="F57" i="6"/>
  <c r="E57" i="6"/>
  <c r="C57" i="6"/>
  <c r="C57" i="29" s="1"/>
  <c r="H57" i="29" s="1"/>
  <c r="B57" i="6"/>
  <c r="A57" i="6"/>
  <c r="AP56" i="6"/>
  <c r="G56" i="6"/>
  <c r="F56" i="6"/>
  <c r="E56" i="6"/>
  <c r="C56" i="6"/>
  <c r="C56" i="29" s="1"/>
  <c r="H56" i="29" s="1"/>
  <c r="B56" i="6"/>
  <c r="A56" i="6"/>
  <c r="AP55" i="6"/>
  <c r="G55" i="6"/>
  <c r="F55" i="6"/>
  <c r="E55" i="6"/>
  <c r="C55" i="6"/>
  <c r="C55" i="29" s="1"/>
  <c r="H55" i="29" s="1"/>
  <c r="B55" i="6"/>
  <c r="A55" i="6"/>
  <c r="AP54" i="6"/>
  <c r="G54" i="6"/>
  <c r="F54" i="6"/>
  <c r="E54" i="6"/>
  <c r="C54" i="6"/>
  <c r="C54" i="29" s="1"/>
  <c r="H54" i="29" s="1"/>
  <c r="B54" i="6"/>
  <c r="A54" i="6"/>
  <c r="AP53" i="6"/>
  <c r="G53" i="6"/>
  <c r="F53" i="6"/>
  <c r="E53" i="6"/>
  <c r="C53" i="6"/>
  <c r="C53" i="29" s="1"/>
  <c r="H53" i="29" s="1"/>
  <c r="B53" i="6"/>
  <c r="A53" i="6"/>
  <c r="AP52" i="6"/>
  <c r="G52" i="6"/>
  <c r="F52" i="6"/>
  <c r="E52" i="6"/>
  <c r="C52" i="6"/>
  <c r="C52" i="29" s="1"/>
  <c r="H52" i="29" s="1"/>
  <c r="B52" i="6"/>
  <c r="A52" i="6"/>
  <c r="AP51" i="6"/>
  <c r="G51" i="6"/>
  <c r="F51" i="6"/>
  <c r="E51" i="6"/>
  <c r="C51" i="6"/>
  <c r="C51" i="29" s="1"/>
  <c r="H51" i="29" s="1"/>
  <c r="B51" i="6"/>
  <c r="A51" i="6"/>
  <c r="AP50" i="6"/>
  <c r="G50" i="6"/>
  <c r="F50" i="6"/>
  <c r="E50" i="6"/>
  <c r="C50" i="6"/>
  <c r="C50" i="29" s="1"/>
  <c r="H50" i="29" s="1"/>
  <c r="B50" i="6"/>
  <c r="A50" i="6"/>
  <c r="AP49" i="6"/>
  <c r="G49" i="6"/>
  <c r="F49" i="6"/>
  <c r="E49" i="6"/>
  <c r="C49" i="6"/>
  <c r="C49" i="29" s="1"/>
  <c r="H49" i="29" s="1"/>
  <c r="B49" i="6"/>
  <c r="A49" i="6"/>
  <c r="AP48" i="6"/>
  <c r="G48" i="6"/>
  <c r="F48" i="6"/>
  <c r="E48" i="6"/>
  <c r="C48" i="6"/>
  <c r="B48" i="6"/>
  <c r="A48" i="6"/>
  <c r="A48" i="29" s="1"/>
  <c r="AP47" i="6"/>
  <c r="G47" i="6"/>
  <c r="F47" i="6"/>
  <c r="E47" i="6"/>
  <c r="C47" i="6"/>
  <c r="B47" i="6"/>
  <c r="A47" i="6"/>
  <c r="A47" i="29" s="1"/>
  <c r="AP46" i="6"/>
  <c r="G46" i="6"/>
  <c r="F46" i="6"/>
  <c r="E46" i="6"/>
  <c r="C46" i="6"/>
  <c r="B46" i="6"/>
  <c r="A46" i="6"/>
  <c r="AP45" i="6"/>
  <c r="G45" i="6"/>
  <c r="F45" i="6"/>
  <c r="E45" i="6"/>
  <c r="C45" i="6"/>
  <c r="B45" i="6"/>
  <c r="A45" i="6"/>
  <c r="AP44" i="6"/>
  <c r="G44" i="6"/>
  <c r="F44" i="6"/>
  <c r="E44" i="6"/>
  <c r="C44" i="6"/>
  <c r="B44" i="6"/>
  <c r="A44" i="6"/>
  <c r="AP43" i="6"/>
  <c r="G43" i="6"/>
  <c r="F43" i="6"/>
  <c r="E43" i="6"/>
  <c r="C43" i="6"/>
  <c r="C43" i="2" s="1"/>
  <c r="H43" i="2" s="1"/>
  <c r="B43" i="6"/>
  <c r="A43" i="6"/>
  <c r="AP42" i="6"/>
  <c r="G42" i="6"/>
  <c r="F42" i="6"/>
  <c r="E42" i="6"/>
  <c r="C42" i="6"/>
  <c r="C42" i="3" s="1"/>
  <c r="H42" i="3" s="1"/>
  <c r="B42" i="6"/>
  <c r="A42" i="6"/>
  <c r="AP41" i="6"/>
  <c r="G41" i="6"/>
  <c r="F41" i="6"/>
  <c r="E41" i="6"/>
  <c r="C41" i="6"/>
  <c r="B41" i="6"/>
  <c r="A41" i="6"/>
  <c r="AP40" i="6"/>
  <c r="G40" i="6"/>
  <c r="F40" i="6"/>
  <c r="E40" i="6"/>
  <c r="C40" i="6"/>
  <c r="B40" i="6"/>
  <c r="A40" i="6"/>
  <c r="AP39" i="6"/>
  <c r="G39" i="6"/>
  <c r="F39" i="6"/>
  <c r="E39" i="6"/>
  <c r="C39" i="6"/>
  <c r="C39" i="3" s="1"/>
  <c r="H39" i="3" s="1"/>
  <c r="B39" i="6"/>
  <c r="A39" i="6"/>
  <c r="AP38" i="6"/>
  <c r="G38" i="6"/>
  <c r="F38" i="6"/>
  <c r="E38" i="6"/>
  <c r="C38" i="6"/>
  <c r="B38" i="6"/>
  <c r="A38" i="6"/>
  <c r="AP37" i="6"/>
  <c r="G37" i="6"/>
  <c r="F37" i="6"/>
  <c r="E37" i="6"/>
  <c r="C37" i="6"/>
  <c r="B37" i="6"/>
  <c r="A37" i="6"/>
  <c r="A37" i="29" s="1"/>
  <c r="AP36" i="6"/>
  <c r="G36" i="6"/>
  <c r="F36" i="6"/>
  <c r="E36" i="6"/>
  <c r="C36" i="6"/>
  <c r="B36" i="6"/>
  <c r="A36" i="6"/>
  <c r="AP35" i="6"/>
  <c r="G35" i="6"/>
  <c r="F35" i="6"/>
  <c r="E35" i="6"/>
  <c r="C35" i="6"/>
  <c r="B35" i="6"/>
  <c r="A35" i="6"/>
  <c r="A35" i="29" s="1"/>
  <c r="AP34" i="6"/>
  <c r="G34" i="6"/>
  <c r="F34" i="6"/>
  <c r="E34" i="6"/>
  <c r="C34" i="6"/>
  <c r="B34" i="6"/>
  <c r="A34" i="6"/>
  <c r="A34" i="29" s="1"/>
  <c r="AP33" i="6"/>
  <c r="G33" i="6"/>
  <c r="F33" i="6"/>
  <c r="E33" i="6"/>
  <c r="C33" i="6"/>
  <c r="B33" i="6"/>
  <c r="A33" i="6"/>
  <c r="A33" i="29" s="1"/>
  <c r="AP32" i="6"/>
  <c r="G32" i="6"/>
  <c r="F32" i="6"/>
  <c r="E32" i="6"/>
  <c r="C32" i="6"/>
  <c r="B32" i="6"/>
  <c r="A32" i="6"/>
  <c r="A32" i="29" s="1"/>
  <c r="AP31" i="6"/>
  <c r="G31" i="6"/>
  <c r="F31" i="6"/>
  <c r="E31" i="6"/>
  <c r="C31" i="6"/>
  <c r="B31" i="6"/>
  <c r="A31" i="6"/>
  <c r="AP30" i="6"/>
  <c r="G30" i="6"/>
  <c r="F30" i="6"/>
  <c r="E30" i="6"/>
  <c r="C30" i="6"/>
  <c r="C30" i="3" s="1"/>
  <c r="H30" i="3" s="1"/>
  <c r="B30" i="6"/>
  <c r="A30" i="6"/>
  <c r="AP29" i="6"/>
  <c r="G29" i="6"/>
  <c r="F29" i="6"/>
  <c r="E29" i="6"/>
  <c r="C29" i="6"/>
  <c r="B29" i="6"/>
  <c r="A29" i="6"/>
  <c r="AP28" i="6"/>
  <c r="G28" i="6"/>
  <c r="F28" i="6"/>
  <c r="E28" i="6"/>
  <c r="C28" i="6"/>
  <c r="B28" i="6"/>
  <c r="A28" i="6"/>
  <c r="A28" i="29" s="1"/>
  <c r="AP27" i="6"/>
  <c r="G27" i="6"/>
  <c r="F27" i="6"/>
  <c r="E27" i="6"/>
  <c r="C27" i="6"/>
  <c r="C27" i="29" s="1"/>
  <c r="H27" i="29" s="1"/>
  <c r="B27" i="6"/>
  <c r="A27" i="6"/>
  <c r="A27" i="29" s="1"/>
  <c r="AP26" i="6"/>
  <c r="G26" i="6"/>
  <c r="F26" i="6"/>
  <c r="E26" i="6"/>
  <c r="C26" i="6"/>
  <c r="B26" i="6"/>
  <c r="A26" i="6"/>
  <c r="A26" i="29" s="1"/>
  <c r="AP25" i="6"/>
  <c r="G25" i="6"/>
  <c r="F25" i="6"/>
  <c r="E25" i="6"/>
  <c r="C25" i="6"/>
  <c r="B25" i="6"/>
  <c r="A25" i="6"/>
  <c r="AP24" i="6"/>
  <c r="G24" i="6"/>
  <c r="F24" i="6"/>
  <c r="E24" i="6"/>
  <c r="C24" i="6"/>
  <c r="B24" i="6"/>
  <c r="A24" i="6"/>
  <c r="AP23" i="6"/>
  <c r="G23" i="6"/>
  <c r="F23" i="6"/>
  <c r="E23" i="6"/>
  <c r="C23" i="6"/>
  <c r="B23" i="6"/>
  <c r="A23" i="6"/>
  <c r="AP22" i="6"/>
  <c r="G22" i="6"/>
  <c r="F22" i="6"/>
  <c r="E22" i="6"/>
  <c r="C22" i="6"/>
  <c r="B22" i="6"/>
  <c r="A22" i="6"/>
  <c r="AP21" i="6"/>
  <c r="G21" i="6"/>
  <c r="F21" i="6"/>
  <c r="E21" i="6"/>
  <c r="C21" i="6"/>
  <c r="B21" i="6"/>
  <c r="A21" i="6"/>
  <c r="A21" i="29" s="1"/>
  <c r="AP20" i="6"/>
  <c r="G20" i="6"/>
  <c r="F20" i="6"/>
  <c r="E20" i="6"/>
  <c r="C20" i="6"/>
  <c r="B20" i="6"/>
  <c r="A20" i="6"/>
  <c r="A20" i="29" s="1"/>
  <c r="AP19" i="6"/>
  <c r="G19" i="6"/>
  <c r="F19" i="6"/>
  <c r="E19" i="6"/>
  <c r="C19" i="6"/>
  <c r="C19" i="29" s="1"/>
  <c r="H19" i="29" s="1"/>
  <c r="B19" i="6"/>
  <c r="A19" i="6"/>
  <c r="AP18" i="6"/>
  <c r="G18" i="6"/>
  <c r="F18" i="6"/>
  <c r="E18" i="6"/>
  <c r="C18" i="6"/>
  <c r="B18" i="6"/>
  <c r="A18" i="6"/>
  <c r="AP17" i="6"/>
  <c r="G17" i="6"/>
  <c r="F17" i="6"/>
  <c r="E17" i="6"/>
  <c r="C17" i="6"/>
  <c r="B17" i="6"/>
  <c r="A17" i="6"/>
  <c r="AP16" i="6"/>
  <c r="G16" i="6"/>
  <c r="F16" i="6"/>
  <c r="E16" i="6"/>
  <c r="C16" i="6"/>
  <c r="B16" i="6"/>
  <c r="A16" i="6"/>
  <c r="AP15" i="6"/>
  <c r="G15" i="6"/>
  <c r="F15" i="6"/>
  <c r="E15" i="6"/>
  <c r="C15" i="6"/>
  <c r="B15" i="6"/>
  <c r="A15" i="6"/>
  <c r="AP14" i="6"/>
  <c r="G14" i="6"/>
  <c r="F14" i="6"/>
  <c r="E14" i="6"/>
  <c r="C14" i="6"/>
  <c r="B14" i="6"/>
  <c r="A14" i="6"/>
  <c r="AP13" i="6"/>
  <c r="G13" i="6"/>
  <c r="F13" i="6"/>
  <c r="E13" i="6"/>
  <c r="C13" i="6"/>
  <c r="B13" i="6"/>
  <c r="A13" i="6"/>
  <c r="AP12" i="6"/>
  <c r="G12" i="6"/>
  <c r="F12" i="6"/>
  <c r="E12" i="6"/>
  <c r="C12" i="6"/>
  <c r="B12" i="6"/>
  <c r="A12" i="6"/>
  <c r="AP11" i="6"/>
  <c r="G11" i="6"/>
  <c r="F11" i="6"/>
  <c r="E11" i="6"/>
  <c r="C11" i="6"/>
  <c r="C11" i="29" s="1"/>
  <c r="H11" i="29" s="1"/>
  <c r="B11" i="6"/>
  <c r="A11" i="6"/>
  <c r="AP10" i="6"/>
  <c r="G10" i="6"/>
  <c r="F10" i="6"/>
  <c r="E10" i="6"/>
  <c r="C10" i="6"/>
  <c r="B10" i="6"/>
  <c r="A10" i="6"/>
  <c r="A10" i="29" s="1"/>
  <c r="AP9" i="6"/>
  <c r="G9" i="6"/>
  <c r="F9" i="6"/>
  <c r="E9" i="6"/>
  <c r="C9" i="6"/>
  <c r="C9" i="2" s="1"/>
  <c r="H9" i="2" s="1"/>
  <c r="B9" i="6"/>
  <c r="A9" i="6"/>
  <c r="AP8" i="6"/>
  <c r="G8" i="6"/>
  <c r="F8" i="6"/>
  <c r="E8" i="6"/>
  <c r="C8" i="6"/>
  <c r="B8" i="6"/>
  <c r="A8" i="6"/>
  <c r="AP7" i="6"/>
  <c r="G7" i="6"/>
  <c r="F7" i="6"/>
  <c r="E7" i="6"/>
  <c r="C7" i="6"/>
  <c r="B7" i="6"/>
  <c r="A7" i="6"/>
  <c r="AP6" i="6"/>
  <c r="G6" i="6"/>
  <c r="F6" i="6"/>
  <c r="E6" i="6"/>
  <c r="C6" i="6"/>
  <c r="B6" i="6"/>
  <c r="A6" i="6"/>
  <c r="AP5" i="6"/>
  <c r="G5" i="6"/>
  <c r="F5" i="6"/>
  <c r="E5" i="6"/>
  <c r="C5" i="6"/>
  <c r="C5" i="3" s="1"/>
  <c r="H5" i="3" s="1"/>
  <c r="B5" i="6"/>
  <c r="A5" i="6"/>
  <c r="AP4" i="6"/>
  <c r="G4" i="6"/>
  <c r="F4" i="6"/>
  <c r="E4" i="6"/>
  <c r="C4" i="6"/>
  <c r="B4" i="6"/>
  <c r="A4" i="6"/>
  <c r="AP3" i="6"/>
  <c r="G3" i="6"/>
  <c r="F3" i="6"/>
  <c r="E3" i="6"/>
  <c r="C3" i="6"/>
  <c r="B3" i="6"/>
  <c r="A3" i="6"/>
  <c r="A3" i="2" s="1"/>
  <c r="AP2" i="6"/>
  <c r="G2" i="6"/>
  <c r="F2" i="6"/>
  <c r="E2" i="6"/>
  <c r="C2" i="6"/>
  <c r="B2" i="6"/>
  <c r="A2" i="6"/>
  <c r="G1" i="6"/>
  <c r="F1" i="6"/>
  <c r="E1" i="6"/>
  <c r="B1" i="6"/>
  <c r="A1" i="6"/>
  <c r="F59" i="5"/>
  <c r="E59" i="5"/>
  <c r="D59" i="5"/>
  <c r="C59" i="5"/>
  <c r="B59" i="5"/>
  <c r="A59" i="5"/>
  <c r="F58" i="5"/>
  <c r="E58" i="5"/>
  <c r="D58" i="5"/>
  <c r="C58" i="5"/>
  <c r="G58" i="5" s="1"/>
  <c r="N58" i="5" s="1"/>
  <c r="P58" i="5" s="1"/>
  <c r="B58" i="5"/>
  <c r="A58" i="5"/>
  <c r="F57" i="5"/>
  <c r="E57" i="5"/>
  <c r="D57" i="5"/>
  <c r="C57" i="5"/>
  <c r="B57" i="5"/>
  <c r="A57" i="5"/>
  <c r="F56" i="5"/>
  <c r="E56" i="5"/>
  <c r="D56" i="5"/>
  <c r="C56" i="5"/>
  <c r="G56" i="5" s="1"/>
  <c r="N56" i="5" s="1"/>
  <c r="P56" i="5" s="1"/>
  <c r="B56" i="5"/>
  <c r="A56" i="5"/>
  <c r="F55" i="5"/>
  <c r="E55" i="5"/>
  <c r="D55" i="5"/>
  <c r="C55" i="5"/>
  <c r="B55" i="5"/>
  <c r="A55" i="5"/>
  <c r="F54" i="5"/>
  <c r="E54" i="5"/>
  <c r="D54" i="5"/>
  <c r="C54" i="5"/>
  <c r="B54" i="5"/>
  <c r="A54" i="5"/>
  <c r="F53" i="5"/>
  <c r="E53" i="5"/>
  <c r="D53" i="5"/>
  <c r="C53" i="5"/>
  <c r="B53" i="5"/>
  <c r="A53" i="5"/>
  <c r="F52" i="5"/>
  <c r="E52" i="5"/>
  <c r="D52" i="5"/>
  <c r="C52" i="5"/>
  <c r="B52" i="5"/>
  <c r="A52" i="5"/>
  <c r="F51" i="5"/>
  <c r="E51" i="5"/>
  <c r="D51" i="5"/>
  <c r="C51" i="5"/>
  <c r="B51" i="5"/>
  <c r="A51" i="5"/>
  <c r="F50" i="5"/>
  <c r="E50" i="5"/>
  <c r="D50" i="5"/>
  <c r="C50" i="5"/>
  <c r="G50" i="5" s="1"/>
  <c r="N50" i="5" s="1"/>
  <c r="P50" i="5" s="1"/>
  <c r="B50" i="5"/>
  <c r="A50" i="5"/>
  <c r="F49" i="5"/>
  <c r="E49" i="5"/>
  <c r="D49" i="5"/>
  <c r="C49" i="5"/>
  <c r="B49" i="5"/>
  <c r="A49" i="5"/>
  <c r="F48" i="5"/>
  <c r="E48" i="5"/>
  <c r="D48" i="5"/>
  <c r="C48" i="5"/>
  <c r="G48" i="5" s="1"/>
  <c r="N48" i="5" s="1"/>
  <c r="P48" i="5" s="1"/>
  <c r="B48" i="5"/>
  <c r="A48" i="5"/>
  <c r="F47" i="5"/>
  <c r="E47" i="5"/>
  <c r="D47" i="5"/>
  <c r="C47" i="5"/>
  <c r="B47" i="5"/>
  <c r="A47" i="5"/>
  <c r="F46" i="5"/>
  <c r="E46" i="5"/>
  <c r="D46" i="5"/>
  <c r="C46" i="5"/>
  <c r="B46" i="5"/>
  <c r="A46" i="5"/>
  <c r="F45" i="5"/>
  <c r="E45" i="5"/>
  <c r="D45" i="5"/>
  <c r="C45" i="5"/>
  <c r="G45" i="5" s="1"/>
  <c r="N45" i="5" s="1"/>
  <c r="P45" i="5" s="1"/>
  <c r="B45" i="5"/>
  <c r="A45" i="5"/>
  <c r="F44" i="5"/>
  <c r="E44" i="5"/>
  <c r="D44" i="5"/>
  <c r="C44" i="5"/>
  <c r="G44" i="5" s="1"/>
  <c r="N44" i="5" s="1"/>
  <c r="P44" i="5" s="1"/>
  <c r="B44" i="5"/>
  <c r="A44" i="5"/>
  <c r="F43" i="5"/>
  <c r="E43" i="5"/>
  <c r="D43" i="5"/>
  <c r="C43" i="5"/>
  <c r="G43" i="5" s="1"/>
  <c r="N43" i="5" s="1"/>
  <c r="P43" i="5" s="1"/>
  <c r="B43" i="5"/>
  <c r="A43" i="5"/>
  <c r="F42" i="5"/>
  <c r="E42" i="5"/>
  <c r="D42" i="5"/>
  <c r="C42" i="5"/>
  <c r="G42" i="5" s="1"/>
  <c r="N42" i="5" s="1"/>
  <c r="P42" i="5" s="1"/>
  <c r="B42" i="5"/>
  <c r="A42" i="5"/>
  <c r="F41" i="5"/>
  <c r="E41" i="5"/>
  <c r="D41" i="5"/>
  <c r="C41" i="5"/>
  <c r="G41" i="5" s="1"/>
  <c r="N41" i="5" s="1"/>
  <c r="P41" i="5" s="1"/>
  <c r="B41" i="5"/>
  <c r="A41" i="5"/>
  <c r="F40" i="5"/>
  <c r="E40" i="5"/>
  <c r="D40" i="5"/>
  <c r="C40" i="5"/>
  <c r="G40" i="5" s="1"/>
  <c r="N40" i="5" s="1"/>
  <c r="P40" i="5" s="1"/>
  <c r="B40" i="5"/>
  <c r="A40" i="5"/>
  <c r="F39" i="5"/>
  <c r="E39" i="5"/>
  <c r="D39" i="5"/>
  <c r="C39" i="5"/>
  <c r="G39" i="5" s="1"/>
  <c r="N39" i="5" s="1"/>
  <c r="P39" i="5" s="1"/>
  <c r="B39" i="5"/>
  <c r="A39" i="5"/>
  <c r="F38" i="5"/>
  <c r="E38" i="5"/>
  <c r="D38" i="5"/>
  <c r="C38" i="5"/>
  <c r="G38" i="5" s="1"/>
  <c r="N38" i="5" s="1"/>
  <c r="P38" i="5" s="1"/>
  <c r="B38" i="5"/>
  <c r="A38" i="5"/>
  <c r="F37" i="5"/>
  <c r="E37" i="5"/>
  <c r="D37" i="5"/>
  <c r="C37" i="5"/>
  <c r="G37" i="5" s="1"/>
  <c r="N37" i="5" s="1"/>
  <c r="P37" i="5" s="1"/>
  <c r="B37" i="5"/>
  <c r="A37" i="5"/>
  <c r="F36" i="5"/>
  <c r="E36" i="5"/>
  <c r="D36" i="5"/>
  <c r="C36" i="5"/>
  <c r="G36" i="5" s="1"/>
  <c r="N36" i="5" s="1"/>
  <c r="P36" i="5" s="1"/>
  <c r="B36" i="5"/>
  <c r="A36" i="5"/>
  <c r="F35" i="5"/>
  <c r="E35" i="5"/>
  <c r="D35" i="5"/>
  <c r="C35" i="5"/>
  <c r="G35" i="5" s="1"/>
  <c r="N35" i="5" s="1"/>
  <c r="P35" i="5" s="1"/>
  <c r="B35" i="5"/>
  <c r="A35" i="5"/>
  <c r="F34" i="5"/>
  <c r="E34" i="5"/>
  <c r="D34" i="5"/>
  <c r="C34" i="5"/>
  <c r="G34" i="5" s="1"/>
  <c r="N34" i="5" s="1"/>
  <c r="P34" i="5" s="1"/>
  <c r="B34" i="5"/>
  <c r="A34" i="5"/>
  <c r="F33" i="5"/>
  <c r="E33" i="5"/>
  <c r="D33" i="5"/>
  <c r="C33" i="5"/>
  <c r="G33" i="5" s="1"/>
  <c r="N33" i="5" s="1"/>
  <c r="P33" i="5" s="1"/>
  <c r="B33" i="5"/>
  <c r="A33" i="5"/>
  <c r="F32" i="5"/>
  <c r="E32" i="5"/>
  <c r="D32" i="5"/>
  <c r="C32" i="5"/>
  <c r="G32" i="5" s="1"/>
  <c r="N32" i="5" s="1"/>
  <c r="P32" i="5" s="1"/>
  <c r="B32" i="5"/>
  <c r="A32" i="5"/>
  <c r="O31" i="5"/>
  <c r="F31" i="5"/>
  <c r="E31" i="5"/>
  <c r="D31" i="5"/>
  <c r="C31" i="5"/>
  <c r="G31" i="5" s="1"/>
  <c r="B31" i="5"/>
  <c r="A31" i="5"/>
  <c r="O30" i="5"/>
  <c r="F30" i="5"/>
  <c r="E30" i="5"/>
  <c r="D30" i="5"/>
  <c r="C30" i="5"/>
  <c r="G30" i="5" s="1"/>
  <c r="B30" i="5"/>
  <c r="A30" i="5"/>
  <c r="O29" i="5"/>
  <c r="F29" i="5"/>
  <c r="E29" i="5"/>
  <c r="D29" i="5"/>
  <c r="C29" i="5"/>
  <c r="G29" i="5" s="1"/>
  <c r="N29" i="5" s="1"/>
  <c r="P29" i="5" s="1"/>
  <c r="B29" i="5"/>
  <c r="A29" i="5"/>
  <c r="O28" i="5"/>
  <c r="F28" i="5"/>
  <c r="E28" i="5"/>
  <c r="D28" i="5"/>
  <c r="C28" i="5"/>
  <c r="G28" i="5" s="1"/>
  <c r="B28" i="5"/>
  <c r="A28" i="5"/>
  <c r="O27" i="5"/>
  <c r="F27" i="5"/>
  <c r="E27" i="5"/>
  <c r="D27" i="5"/>
  <c r="C27" i="5"/>
  <c r="B27" i="5"/>
  <c r="A27" i="5"/>
  <c r="O26" i="5"/>
  <c r="F26" i="5"/>
  <c r="E26" i="5"/>
  <c r="D26" i="5"/>
  <c r="C26" i="5"/>
  <c r="B26" i="5"/>
  <c r="A26" i="5"/>
  <c r="O25" i="5"/>
  <c r="F25" i="5"/>
  <c r="E25" i="5"/>
  <c r="D25" i="5"/>
  <c r="C25" i="5"/>
  <c r="G25" i="5" s="1"/>
  <c r="B25" i="5"/>
  <c r="A25" i="5"/>
  <c r="O24" i="5"/>
  <c r="F24" i="5"/>
  <c r="E24" i="5"/>
  <c r="D24" i="5"/>
  <c r="C24" i="5"/>
  <c r="G24" i="5" s="1"/>
  <c r="N24" i="5" s="1"/>
  <c r="P24" i="5" s="1"/>
  <c r="B24" i="5"/>
  <c r="A24" i="5"/>
  <c r="O23" i="5"/>
  <c r="F23" i="5"/>
  <c r="E23" i="5"/>
  <c r="D23" i="5"/>
  <c r="C23" i="5"/>
  <c r="G23" i="5" s="1"/>
  <c r="N23" i="5" s="1"/>
  <c r="P23" i="5" s="1"/>
  <c r="B23" i="5"/>
  <c r="A23" i="5"/>
  <c r="O22" i="5"/>
  <c r="F22" i="5"/>
  <c r="E22" i="5"/>
  <c r="D22" i="5"/>
  <c r="C22" i="5"/>
  <c r="G22" i="5" s="1"/>
  <c r="N22" i="5" s="1"/>
  <c r="P22" i="5" s="1"/>
  <c r="B22" i="5"/>
  <c r="A22" i="5"/>
  <c r="O21" i="5"/>
  <c r="F21" i="5"/>
  <c r="E21" i="5"/>
  <c r="D21" i="5"/>
  <c r="C21" i="5"/>
  <c r="G21" i="5" s="1"/>
  <c r="B21" i="5"/>
  <c r="A21" i="5"/>
  <c r="O20" i="5"/>
  <c r="F20" i="5"/>
  <c r="E20" i="5"/>
  <c r="D20" i="5"/>
  <c r="C20" i="5"/>
  <c r="G20" i="5" s="1"/>
  <c r="N20" i="5" s="1"/>
  <c r="P20" i="5" s="1"/>
  <c r="B20" i="5"/>
  <c r="A20" i="5"/>
  <c r="O19" i="5"/>
  <c r="F19" i="5"/>
  <c r="E19" i="5"/>
  <c r="D19" i="5"/>
  <c r="C19" i="5"/>
  <c r="G19" i="5" s="1"/>
  <c r="N19" i="5" s="1"/>
  <c r="P19" i="5" s="1"/>
  <c r="B19" i="5"/>
  <c r="A19" i="5"/>
  <c r="O18" i="5"/>
  <c r="F18" i="5"/>
  <c r="E18" i="5"/>
  <c r="D18" i="5"/>
  <c r="C18" i="5"/>
  <c r="G18" i="5" s="1"/>
  <c r="B18" i="5"/>
  <c r="A18" i="5"/>
  <c r="O17" i="5"/>
  <c r="F17" i="5"/>
  <c r="E17" i="5"/>
  <c r="D17" i="5"/>
  <c r="C17" i="5"/>
  <c r="B17" i="5"/>
  <c r="A17" i="5"/>
  <c r="O16" i="5"/>
  <c r="F16" i="5"/>
  <c r="E16" i="5"/>
  <c r="D16" i="5"/>
  <c r="C16" i="5"/>
  <c r="B16" i="5"/>
  <c r="A16" i="5"/>
  <c r="O15" i="5"/>
  <c r="F15" i="5"/>
  <c r="E15" i="5"/>
  <c r="D15" i="5"/>
  <c r="C15" i="5"/>
  <c r="G15" i="5" s="1"/>
  <c r="N15" i="5" s="1"/>
  <c r="P15" i="5" s="1"/>
  <c r="B15" i="5"/>
  <c r="A15" i="5"/>
  <c r="O14" i="5"/>
  <c r="F14" i="5"/>
  <c r="E14" i="5"/>
  <c r="D14" i="5"/>
  <c r="C14" i="5"/>
  <c r="G14" i="5" s="1"/>
  <c r="N14" i="5" s="1"/>
  <c r="P14" i="5" s="1"/>
  <c r="B14" i="5"/>
  <c r="A14" i="5"/>
  <c r="O13" i="5"/>
  <c r="F13" i="5"/>
  <c r="E13" i="5"/>
  <c r="D13" i="5"/>
  <c r="C13" i="5"/>
  <c r="G13" i="5" s="1"/>
  <c r="N13" i="5" s="1"/>
  <c r="P13" i="5" s="1"/>
  <c r="B13" i="5"/>
  <c r="A13" i="5"/>
  <c r="O12" i="5"/>
  <c r="F12" i="5"/>
  <c r="E12" i="5"/>
  <c r="D12" i="5"/>
  <c r="C12" i="5"/>
  <c r="B12" i="5"/>
  <c r="A12" i="5"/>
  <c r="O11" i="5"/>
  <c r="F11" i="5"/>
  <c r="E11" i="5"/>
  <c r="D11" i="5"/>
  <c r="C11" i="5"/>
  <c r="B11" i="5"/>
  <c r="A11" i="5"/>
  <c r="O10" i="5"/>
  <c r="F10" i="5"/>
  <c r="E10" i="5"/>
  <c r="D10" i="5"/>
  <c r="C10" i="5"/>
  <c r="B10" i="5"/>
  <c r="A10" i="5"/>
  <c r="O9" i="5"/>
  <c r="F9" i="5"/>
  <c r="E9" i="5"/>
  <c r="D9" i="5"/>
  <c r="C9" i="5"/>
  <c r="B9" i="5"/>
  <c r="A9" i="5"/>
  <c r="O8" i="5"/>
  <c r="F8" i="5"/>
  <c r="E8" i="5"/>
  <c r="D8" i="5"/>
  <c r="C8" i="5"/>
  <c r="B8" i="5"/>
  <c r="A8" i="5"/>
  <c r="O7" i="5"/>
  <c r="F7" i="5"/>
  <c r="E7" i="5"/>
  <c r="D7" i="5"/>
  <c r="C7" i="5"/>
  <c r="B7" i="5"/>
  <c r="A7" i="5"/>
  <c r="O6" i="5"/>
  <c r="F6" i="5"/>
  <c r="E6" i="5"/>
  <c r="D6" i="5"/>
  <c r="C6" i="5"/>
  <c r="B6" i="5"/>
  <c r="A6" i="5"/>
  <c r="O5" i="5"/>
  <c r="F5" i="5"/>
  <c r="E5" i="5"/>
  <c r="D5" i="5"/>
  <c r="C5" i="5"/>
  <c r="B5" i="5"/>
  <c r="A5" i="5"/>
  <c r="O4" i="5"/>
  <c r="F4" i="5"/>
  <c r="E4" i="5"/>
  <c r="D4" i="5"/>
  <c r="C4" i="5"/>
  <c r="B4" i="5"/>
  <c r="A4" i="5"/>
  <c r="O3" i="5"/>
  <c r="F3" i="5"/>
  <c r="E3" i="5"/>
  <c r="D3" i="5"/>
  <c r="C3" i="5"/>
  <c r="B3" i="5"/>
  <c r="A3" i="5"/>
  <c r="O2" i="5"/>
  <c r="F2" i="5"/>
  <c r="E2" i="5"/>
  <c r="D2" i="5"/>
  <c r="C2" i="5"/>
  <c r="B2" i="5"/>
  <c r="A2" i="5"/>
  <c r="F1" i="5"/>
  <c r="E1" i="5"/>
  <c r="D1" i="5"/>
  <c r="B1" i="5"/>
  <c r="A1" i="5"/>
  <c r="F59" i="4"/>
  <c r="E59" i="4"/>
  <c r="D59" i="4"/>
  <c r="C59" i="4"/>
  <c r="B59" i="4"/>
  <c r="A59" i="4"/>
  <c r="F58" i="4"/>
  <c r="E58" i="4"/>
  <c r="D58" i="4"/>
  <c r="C58" i="4"/>
  <c r="B58" i="4"/>
  <c r="A58" i="4"/>
  <c r="F57" i="4"/>
  <c r="E57" i="4"/>
  <c r="D57" i="4"/>
  <c r="C57" i="4"/>
  <c r="B57" i="4"/>
  <c r="A57" i="4"/>
  <c r="F56" i="4"/>
  <c r="E56" i="4"/>
  <c r="D56" i="4"/>
  <c r="C56" i="4"/>
  <c r="B56" i="4"/>
  <c r="A56" i="4"/>
  <c r="F55" i="4"/>
  <c r="E55" i="4"/>
  <c r="D55" i="4"/>
  <c r="C55" i="4"/>
  <c r="B55" i="4"/>
  <c r="A55" i="4"/>
  <c r="F54" i="4"/>
  <c r="E54" i="4"/>
  <c r="D54" i="4"/>
  <c r="C54" i="4"/>
  <c r="B54" i="4"/>
  <c r="A54" i="4"/>
  <c r="F53" i="4"/>
  <c r="E53" i="4"/>
  <c r="D53" i="4"/>
  <c r="C53" i="4"/>
  <c r="B53" i="4"/>
  <c r="A53" i="4"/>
  <c r="F52" i="4"/>
  <c r="E52" i="4"/>
  <c r="D52" i="4"/>
  <c r="C52" i="4"/>
  <c r="B52" i="4"/>
  <c r="A52" i="4"/>
  <c r="F51" i="4"/>
  <c r="E51" i="4"/>
  <c r="D51" i="4"/>
  <c r="C51" i="4"/>
  <c r="B51" i="4"/>
  <c r="A51" i="4"/>
  <c r="F50" i="4"/>
  <c r="E50" i="4"/>
  <c r="D50" i="4"/>
  <c r="C50" i="4"/>
  <c r="B50" i="4"/>
  <c r="A50" i="4"/>
  <c r="F49" i="4"/>
  <c r="E49" i="4"/>
  <c r="D49" i="4"/>
  <c r="C49" i="4"/>
  <c r="B49" i="4"/>
  <c r="A49" i="4"/>
  <c r="F48" i="4"/>
  <c r="E48" i="4"/>
  <c r="D48" i="4"/>
  <c r="C48" i="4"/>
  <c r="B48" i="4"/>
  <c r="A48" i="4"/>
  <c r="F47" i="4"/>
  <c r="E47" i="4"/>
  <c r="D47" i="4"/>
  <c r="C47" i="4"/>
  <c r="B47" i="4"/>
  <c r="A47" i="4"/>
  <c r="F46" i="4"/>
  <c r="E46" i="4"/>
  <c r="D46" i="4"/>
  <c r="C46" i="4"/>
  <c r="B46" i="4"/>
  <c r="A46" i="4"/>
  <c r="F45" i="4"/>
  <c r="E45" i="4"/>
  <c r="D45" i="4"/>
  <c r="C45" i="4"/>
  <c r="B45" i="4"/>
  <c r="A45" i="4"/>
  <c r="F44" i="4"/>
  <c r="E44" i="4"/>
  <c r="D44" i="4"/>
  <c r="C44" i="4"/>
  <c r="B44" i="4"/>
  <c r="A44" i="4"/>
  <c r="F43" i="4"/>
  <c r="E43" i="4"/>
  <c r="D43" i="4"/>
  <c r="C43" i="4"/>
  <c r="B43" i="4"/>
  <c r="A43" i="4"/>
  <c r="F42" i="4"/>
  <c r="E42" i="4"/>
  <c r="D42" i="4"/>
  <c r="C42" i="4"/>
  <c r="B42" i="4"/>
  <c r="A42" i="4"/>
  <c r="F41" i="4"/>
  <c r="E41" i="4"/>
  <c r="D41" i="4"/>
  <c r="C41" i="4"/>
  <c r="B41" i="4"/>
  <c r="A41" i="4"/>
  <c r="F40" i="4"/>
  <c r="E40" i="4"/>
  <c r="D40" i="4"/>
  <c r="C40" i="4"/>
  <c r="B40" i="4"/>
  <c r="A40" i="4"/>
  <c r="F39" i="4"/>
  <c r="E39" i="4"/>
  <c r="D39" i="4"/>
  <c r="C39" i="4"/>
  <c r="B39" i="4"/>
  <c r="A39" i="4"/>
  <c r="F38" i="4"/>
  <c r="E38" i="4"/>
  <c r="D38" i="4"/>
  <c r="C38" i="4"/>
  <c r="B38" i="4"/>
  <c r="A38" i="4"/>
  <c r="F37" i="4"/>
  <c r="E37" i="4"/>
  <c r="D37" i="4"/>
  <c r="C37" i="4"/>
  <c r="B37" i="4"/>
  <c r="A37" i="4"/>
  <c r="F36" i="4"/>
  <c r="E36" i="4"/>
  <c r="D36" i="4"/>
  <c r="C36" i="4"/>
  <c r="B36" i="4"/>
  <c r="A36" i="4"/>
  <c r="F35" i="4"/>
  <c r="E35" i="4"/>
  <c r="D35" i="4"/>
  <c r="C35" i="4"/>
  <c r="B35" i="4"/>
  <c r="A35" i="4"/>
  <c r="F34" i="4"/>
  <c r="E34" i="4"/>
  <c r="D34" i="4"/>
  <c r="C34" i="4"/>
  <c r="B34" i="4"/>
  <c r="A34" i="4"/>
  <c r="F33" i="4"/>
  <c r="E33" i="4"/>
  <c r="D33" i="4"/>
  <c r="C33" i="4"/>
  <c r="B33" i="4"/>
  <c r="A33" i="4"/>
  <c r="F32" i="4"/>
  <c r="E32" i="4"/>
  <c r="D32" i="4"/>
  <c r="C32" i="4"/>
  <c r="B32" i="4"/>
  <c r="A32" i="4"/>
  <c r="X31" i="4"/>
  <c r="W31" i="4"/>
  <c r="V31" i="4"/>
  <c r="U31" i="4"/>
  <c r="T31" i="4"/>
  <c r="R31" i="4"/>
  <c r="S31" i="4" s="1"/>
  <c r="F31" i="4"/>
  <c r="E31" i="4"/>
  <c r="D31" i="4"/>
  <c r="C31" i="4"/>
  <c r="B31" i="4"/>
  <c r="A31" i="4"/>
  <c r="X30" i="4"/>
  <c r="W30" i="4"/>
  <c r="V30" i="4"/>
  <c r="U30" i="4"/>
  <c r="T30" i="4"/>
  <c r="R30" i="4"/>
  <c r="S30" i="4" s="1"/>
  <c r="F30" i="4"/>
  <c r="E30" i="4"/>
  <c r="D30" i="4"/>
  <c r="C30" i="4"/>
  <c r="B30" i="4"/>
  <c r="A30" i="4"/>
  <c r="X29" i="4"/>
  <c r="W29" i="4"/>
  <c r="V29" i="4"/>
  <c r="U29" i="4"/>
  <c r="T29" i="4"/>
  <c r="R29" i="4"/>
  <c r="S29" i="4" s="1"/>
  <c r="F29" i="4"/>
  <c r="E29" i="4"/>
  <c r="D29" i="4"/>
  <c r="C29" i="4"/>
  <c r="B29" i="4"/>
  <c r="A29" i="4"/>
  <c r="X28" i="4"/>
  <c r="W28" i="4"/>
  <c r="V28" i="4"/>
  <c r="U28" i="4"/>
  <c r="T28" i="4"/>
  <c r="R28" i="4"/>
  <c r="S28" i="4" s="1"/>
  <c r="F28" i="4"/>
  <c r="E28" i="4"/>
  <c r="D28" i="4"/>
  <c r="C28" i="4"/>
  <c r="B28" i="4"/>
  <c r="A28" i="4"/>
  <c r="X27" i="4"/>
  <c r="W27" i="4"/>
  <c r="V27" i="4"/>
  <c r="U27" i="4"/>
  <c r="T27" i="4"/>
  <c r="R27" i="4"/>
  <c r="S27" i="4" s="1"/>
  <c r="F27" i="4"/>
  <c r="E27" i="4"/>
  <c r="D27" i="4"/>
  <c r="C27" i="4"/>
  <c r="B27" i="4"/>
  <c r="A27" i="4"/>
  <c r="X26" i="4"/>
  <c r="W26" i="4"/>
  <c r="V26" i="4"/>
  <c r="U26" i="4"/>
  <c r="T26" i="4"/>
  <c r="R26" i="4"/>
  <c r="S26" i="4" s="1"/>
  <c r="F26" i="4"/>
  <c r="E26" i="4"/>
  <c r="D26" i="4"/>
  <c r="C26" i="4"/>
  <c r="B26" i="4"/>
  <c r="A26" i="4"/>
  <c r="X25" i="4"/>
  <c r="W25" i="4"/>
  <c r="V25" i="4"/>
  <c r="U25" i="4"/>
  <c r="T25" i="4"/>
  <c r="R25" i="4"/>
  <c r="S25" i="4" s="1"/>
  <c r="F25" i="4"/>
  <c r="E25" i="4"/>
  <c r="D25" i="4"/>
  <c r="C25" i="4"/>
  <c r="B25" i="4"/>
  <c r="A25" i="4"/>
  <c r="X24" i="4"/>
  <c r="W24" i="4"/>
  <c r="V24" i="4"/>
  <c r="U24" i="4"/>
  <c r="T24" i="4"/>
  <c r="R24" i="4"/>
  <c r="S24" i="4" s="1"/>
  <c r="F24" i="4"/>
  <c r="E24" i="4"/>
  <c r="D24" i="4"/>
  <c r="C24" i="4"/>
  <c r="B24" i="4"/>
  <c r="A24" i="4"/>
  <c r="X23" i="4"/>
  <c r="W23" i="4"/>
  <c r="V23" i="4"/>
  <c r="U23" i="4"/>
  <c r="T23" i="4"/>
  <c r="R23" i="4"/>
  <c r="S23" i="4" s="1"/>
  <c r="F23" i="4"/>
  <c r="E23" i="4"/>
  <c r="D23" i="4"/>
  <c r="C23" i="4"/>
  <c r="B23" i="4"/>
  <c r="A23" i="4"/>
  <c r="X22" i="4"/>
  <c r="W22" i="4"/>
  <c r="V22" i="4"/>
  <c r="U22" i="4"/>
  <c r="T22" i="4"/>
  <c r="R22" i="4"/>
  <c r="S22" i="4" s="1"/>
  <c r="F22" i="4"/>
  <c r="E22" i="4"/>
  <c r="D22" i="4"/>
  <c r="C22" i="4"/>
  <c r="B22" i="4"/>
  <c r="A22" i="4"/>
  <c r="X21" i="4"/>
  <c r="W21" i="4"/>
  <c r="V21" i="4"/>
  <c r="U21" i="4"/>
  <c r="T21" i="4"/>
  <c r="R21" i="4"/>
  <c r="S21" i="4" s="1"/>
  <c r="F21" i="4"/>
  <c r="E21" i="4"/>
  <c r="D21" i="4"/>
  <c r="C21" i="4"/>
  <c r="B21" i="4"/>
  <c r="A21" i="4"/>
  <c r="X20" i="4"/>
  <c r="W20" i="4"/>
  <c r="V20" i="4"/>
  <c r="U20" i="4"/>
  <c r="T20" i="4"/>
  <c r="R20" i="4"/>
  <c r="S20" i="4" s="1"/>
  <c r="F20" i="4"/>
  <c r="E20" i="4"/>
  <c r="D20" i="4"/>
  <c r="C20" i="4"/>
  <c r="B20" i="4"/>
  <c r="A20" i="4"/>
  <c r="X19" i="4"/>
  <c r="W19" i="4"/>
  <c r="V19" i="4"/>
  <c r="U19" i="4"/>
  <c r="T19" i="4"/>
  <c r="R19" i="4"/>
  <c r="S19" i="4" s="1"/>
  <c r="F19" i="4"/>
  <c r="E19" i="4"/>
  <c r="D19" i="4"/>
  <c r="C19" i="4"/>
  <c r="B19" i="4"/>
  <c r="A19" i="4"/>
  <c r="X18" i="4"/>
  <c r="W18" i="4"/>
  <c r="V18" i="4"/>
  <c r="U18" i="4"/>
  <c r="T18" i="4"/>
  <c r="S18" i="4"/>
  <c r="R18" i="4"/>
  <c r="F18" i="4"/>
  <c r="E18" i="4"/>
  <c r="D18" i="4"/>
  <c r="C18" i="4"/>
  <c r="B18" i="4"/>
  <c r="A18" i="4"/>
  <c r="X17" i="4"/>
  <c r="W17" i="4"/>
  <c r="V17" i="4"/>
  <c r="U17" i="4"/>
  <c r="T17" i="4"/>
  <c r="R17" i="4"/>
  <c r="S17" i="4" s="1"/>
  <c r="F17" i="4"/>
  <c r="E17" i="4"/>
  <c r="D17" i="4"/>
  <c r="C17" i="4"/>
  <c r="B17" i="4"/>
  <c r="A17" i="4"/>
  <c r="X16" i="4"/>
  <c r="W16" i="4"/>
  <c r="V16" i="4"/>
  <c r="U16" i="4"/>
  <c r="T16" i="4"/>
  <c r="R16" i="4"/>
  <c r="S16" i="4" s="1"/>
  <c r="F16" i="4"/>
  <c r="E16" i="4"/>
  <c r="D16" i="4"/>
  <c r="C16" i="4"/>
  <c r="B16" i="4"/>
  <c r="A16" i="4"/>
  <c r="X15" i="4"/>
  <c r="W15" i="4"/>
  <c r="V15" i="4"/>
  <c r="U15" i="4"/>
  <c r="T15" i="4"/>
  <c r="R15" i="4"/>
  <c r="S15" i="4" s="1"/>
  <c r="F15" i="4"/>
  <c r="E15" i="4"/>
  <c r="D15" i="4"/>
  <c r="C15" i="4"/>
  <c r="B15" i="4"/>
  <c r="A15" i="4"/>
  <c r="X14" i="4"/>
  <c r="W14" i="4"/>
  <c r="V14" i="4"/>
  <c r="U14" i="4"/>
  <c r="T14" i="4"/>
  <c r="R14" i="4"/>
  <c r="S14" i="4" s="1"/>
  <c r="F14" i="4"/>
  <c r="E14" i="4"/>
  <c r="D14" i="4"/>
  <c r="C14" i="4"/>
  <c r="B14" i="4"/>
  <c r="A14" i="4"/>
  <c r="X13" i="4"/>
  <c r="W13" i="4"/>
  <c r="V13" i="4"/>
  <c r="U13" i="4"/>
  <c r="T13" i="4"/>
  <c r="R13" i="4"/>
  <c r="S13" i="4" s="1"/>
  <c r="F13" i="4"/>
  <c r="E13" i="4"/>
  <c r="D13" i="4"/>
  <c r="C13" i="4"/>
  <c r="B13" i="4"/>
  <c r="A13" i="4"/>
  <c r="X12" i="4"/>
  <c r="W12" i="4"/>
  <c r="V12" i="4"/>
  <c r="U12" i="4"/>
  <c r="T12" i="4"/>
  <c r="R12" i="4"/>
  <c r="S12" i="4" s="1"/>
  <c r="F12" i="4"/>
  <c r="E12" i="4"/>
  <c r="D12" i="4"/>
  <c r="C12" i="4"/>
  <c r="B12" i="4"/>
  <c r="A12" i="4"/>
  <c r="X11" i="4"/>
  <c r="W11" i="4"/>
  <c r="V11" i="4"/>
  <c r="U11" i="4"/>
  <c r="T11" i="4"/>
  <c r="R11" i="4"/>
  <c r="S11" i="4" s="1"/>
  <c r="F11" i="4"/>
  <c r="E11" i="4"/>
  <c r="D11" i="4"/>
  <c r="C11" i="4"/>
  <c r="B11" i="4"/>
  <c r="A11" i="4"/>
  <c r="X10" i="4"/>
  <c r="W10" i="4"/>
  <c r="V10" i="4"/>
  <c r="U10" i="4"/>
  <c r="T10" i="4"/>
  <c r="R10" i="4"/>
  <c r="S10" i="4" s="1"/>
  <c r="F10" i="4"/>
  <c r="E10" i="4"/>
  <c r="D10" i="4"/>
  <c r="C10" i="4"/>
  <c r="B10" i="4"/>
  <c r="A10" i="4"/>
  <c r="X9" i="4"/>
  <c r="W9" i="4"/>
  <c r="V9" i="4"/>
  <c r="U9" i="4"/>
  <c r="T9" i="4"/>
  <c r="R9" i="4"/>
  <c r="S9" i="4" s="1"/>
  <c r="F9" i="4"/>
  <c r="E9" i="4"/>
  <c r="D9" i="4"/>
  <c r="C9" i="4"/>
  <c r="B9" i="4"/>
  <c r="A9" i="4"/>
  <c r="X8" i="4"/>
  <c r="W8" i="4"/>
  <c r="V8" i="4"/>
  <c r="U8" i="4"/>
  <c r="T8" i="4"/>
  <c r="R8" i="4"/>
  <c r="S8" i="4" s="1"/>
  <c r="F8" i="4"/>
  <c r="E8" i="4"/>
  <c r="D8" i="4"/>
  <c r="C8" i="4"/>
  <c r="B8" i="4"/>
  <c r="A8" i="4"/>
  <c r="X7" i="4"/>
  <c r="W7" i="4"/>
  <c r="V7" i="4"/>
  <c r="U7" i="4"/>
  <c r="T7" i="4"/>
  <c r="R7" i="4"/>
  <c r="S7" i="4" s="1"/>
  <c r="F7" i="4"/>
  <c r="E7" i="4"/>
  <c r="D7" i="4"/>
  <c r="C7" i="4"/>
  <c r="B7" i="4"/>
  <c r="A7" i="4"/>
  <c r="X6" i="4"/>
  <c r="W6" i="4"/>
  <c r="V6" i="4"/>
  <c r="U6" i="4"/>
  <c r="T6" i="4"/>
  <c r="R6" i="4"/>
  <c r="S6" i="4" s="1"/>
  <c r="F6" i="4"/>
  <c r="E6" i="4"/>
  <c r="D6" i="4"/>
  <c r="C6" i="4"/>
  <c r="B6" i="4"/>
  <c r="A6" i="4"/>
  <c r="X5" i="4"/>
  <c r="W5" i="4"/>
  <c r="V5" i="4"/>
  <c r="U5" i="4"/>
  <c r="T5" i="4"/>
  <c r="R5" i="4"/>
  <c r="S5" i="4" s="1"/>
  <c r="F5" i="4"/>
  <c r="E5" i="4"/>
  <c r="D5" i="4"/>
  <c r="C5" i="4"/>
  <c r="B5" i="4"/>
  <c r="A5" i="4"/>
  <c r="X4" i="4"/>
  <c r="W4" i="4"/>
  <c r="V4" i="4"/>
  <c r="U4" i="4"/>
  <c r="T4" i="4"/>
  <c r="R4" i="4"/>
  <c r="S4" i="4" s="1"/>
  <c r="F4" i="4"/>
  <c r="E4" i="4"/>
  <c r="D4" i="4"/>
  <c r="C4" i="4"/>
  <c r="B4" i="4"/>
  <c r="A4" i="4"/>
  <c r="X3" i="4"/>
  <c r="W3" i="4"/>
  <c r="V3" i="4"/>
  <c r="U3" i="4"/>
  <c r="T3" i="4"/>
  <c r="R3" i="4"/>
  <c r="S3" i="4" s="1"/>
  <c r="F3" i="4"/>
  <c r="E3" i="4"/>
  <c r="D3" i="4"/>
  <c r="C3" i="4"/>
  <c r="B3" i="4"/>
  <c r="A3" i="4"/>
  <c r="X2" i="4"/>
  <c r="W2" i="4"/>
  <c r="V2" i="4"/>
  <c r="U2" i="4"/>
  <c r="T2" i="4"/>
  <c r="R2" i="4"/>
  <c r="S2" i="4" s="1"/>
  <c r="F2" i="4"/>
  <c r="E2" i="4"/>
  <c r="D2" i="4"/>
  <c r="C2" i="4"/>
  <c r="B2" i="4"/>
  <c r="A2" i="4"/>
  <c r="F1" i="4"/>
  <c r="E1" i="4"/>
  <c r="D1" i="4"/>
  <c r="B1" i="4"/>
  <c r="A1" i="4"/>
  <c r="G59" i="3"/>
  <c r="F59" i="3"/>
  <c r="E59" i="3"/>
  <c r="B59" i="3"/>
  <c r="G58" i="3"/>
  <c r="F58" i="3"/>
  <c r="E58" i="3"/>
  <c r="C58" i="3"/>
  <c r="B58" i="3"/>
  <c r="G57" i="3"/>
  <c r="F57" i="3"/>
  <c r="E57" i="3"/>
  <c r="D57" i="3"/>
  <c r="B57" i="3"/>
  <c r="G56" i="3"/>
  <c r="F56" i="3"/>
  <c r="E56" i="3"/>
  <c r="B56" i="3"/>
  <c r="G55" i="3"/>
  <c r="F55" i="3"/>
  <c r="E55" i="3"/>
  <c r="B55" i="3"/>
  <c r="G54" i="3"/>
  <c r="F54" i="3"/>
  <c r="E54" i="3"/>
  <c r="B54" i="3"/>
  <c r="G53" i="3"/>
  <c r="F53" i="3"/>
  <c r="E53" i="3"/>
  <c r="C53" i="3"/>
  <c r="B53" i="3"/>
  <c r="G52" i="3"/>
  <c r="F52" i="3"/>
  <c r="E52" i="3"/>
  <c r="B52" i="3"/>
  <c r="G51" i="3"/>
  <c r="F51" i="3"/>
  <c r="E51" i="3"/>
  <c r="B51" i="3"/>
  <c r="G50" i="3"/>
  <c r="F50" i="3"/>
  <c r="E50" i="3"/>
  <c r="B50" i="3"/>
  <c r="G49" i="3"/>
  <c r="F49" i="3"/>
  <c r="E49" i="3"/>
  <c r="B49" i="3"/>
  <c r="G48" i="3"/>
  <c r="F48" i="3"/>
  <c r="E48" i="3"/>
  <c r="B48" i="3"/>
  <c r="G47" i="3"/>
  <c r="F47" i="3"/>
  <c r="E47" i="3"/>
  <c r="C47" i="3"/>
  <c r="B47" i="3"/>
  <c r="A47" i="3"/>
  <c r="G46" i="3"/>
  <c r="F46" i="3"/>
  <c r="E46" i="3"/>
  <c r="B46" i="3"/>
  <c r="G45" i="3"/>
  <c r="F45" i="3"/>
  <c r="E45" i="3"/>
  <c r="B45" i="3"/>
  <c r="G44" i="3"/>
  <c r="F44" i="3"/>
  <c r="E44" i="3"/>
  <c r="B44" i="3"/>
  <c r="G43" i="3"/>
  <c r="F43" i="3"/>
  <c r="E43" i="3"/>
  <c r="B43" i="3"/>
  <c r="G42" i="3"/>
  <c r="F42" i="3"/>
  <c r="E42" i="3"/>
  <c r="B42" i="3"/>
  <c r="G41" i="3"/>
  <c r="F41" i="3"/>
  <c r="E41" i="3"/>
  <c r="B41" i="3"/>
  <c r="G40" i="3"/>
  <c r="F40" i="3"/>
  <c r="E40" i="3"/>
  <c r="D40" i="3"/>
  <c r="B40" i="3"/>
  <c r="G39" i="3"/>
  <c r="F39" i="3"/>
  <c r="E39" i="3"/>
  <c r="B39" i="3"/>
  <c r="G38" i="3"/>
  <c r="F38" i="3"/>
  <c r="E38" i="3"/>
  <c r="B38" i="3"/>
  <c r="G37" i="3"/>
  <c r="F37" i="3"/>
  <c r="E37" i="3"/>
  <c r="B37" i="3"/>
  <c r="G36" i="3"/>
  <c r="F36" i="3"/>
  <c r="E36" i="3"/>
  <c r="B36" i="3"/>
  <c r="G35" i="3"/>
  <c r="F35" i="3"/>
  <c r="E35" i="3"/>
  <c r="D35" i="3"/>
  <c r="B35" i="3"/>
  <c r="A35" i="3"/>
  <c r="G34" i="3"/>
  <c r="F34" i="3"/>
  <c r="E34" i="3"/>
  <c r="B34" i="3"/>
  <c r="G33" i="3"/>
  <c r="F33" i="3"/>
  <c r="E33" i="3"/>
  <c r="B33" i="3"/>
  <c r="G32" i="3"/>
  <c r="F32" i="3"/>
  <c r="E32" i="3"/>
  <c r="B32" i="3"/>
  <c r="AP31" i="3"/>
  <c r="AO31" i="3"/>
  <c r="G31" i="3"/>
  <c r="F31" i="3"/>
  <c r="E31" i="3"/>
  <c r="B31" i="3"/>
  <c r="AP30" i="3"/>
  <c r="AO30" i="3"/>
  <c r="G30" i="3"/>
  <c r="F30" i="3"/>
  <c r="E30" i="3"/>
  <c r="B30" i="3"/>
  <c r="AP29" i="3"/>
  <c r="AO29" i="3"/>
  <c r="G29" i="3"/>
  <c r="F29" i="3"/>
  <c r="E29" i="3"/>
  <c r="B29" i="3"/>
  <c r="A29" i="3"/>
  <c r="AP28" i="3"/>
  <c r="AO28" i="3"/>
  <c r="G28" i="3"/>
  <c r="F28" i="3"/>
  <c r="E28" i="3"/>
  <c r="B28" i="3"/>
  <c r="AP27" i="3"/>
  <c r="AO27" i="3"/>
  <c r="G27" i="3"/>
  <c r="F27" i="3"/>
  <c r="E27" i="3"/>
  <c r="B27" i="3"/>
  <c r="AP26" i="3"/>
  <c r="AO26" i="3"/>
  <c r="G26" i="3"/>
  <c r="F26" i="3"/>
  <c r="E26" i="3"/>
  <c r="B26" i="3"/>
  <c r="AP25" i="3"/>
  <c r="AO25" i="3"/>
  <c r="G25" i="3"/>
  <c r="F25" i="3"/>
  <c r="E25" i="3"/>
  <c r="B25" i="3"/>
  <c r="AP24" i="3"/>
  <c r="AO24" i="3"/>
  <c r="G24" i="3"/>
  <c r="F24" i="3"/>
  <c r="E24" i="3"/>
  <c r="B24" i="3"/>
  <c r="AP23" i="3"/>
  <c r="AO23" i="3"/>
  <c r="G23" i="3"/>
  <c r="F23" i="3"/>
  <c r="E23" i="3"/>
  <c r="B23" i="3"/>
  <c r="AP22" i="3"/>
  <c r="AO22" i="3"/>
  <c r="G22" i="3"/>
  <c r="F22" i="3"/>
  <c r="E22" i="3"/>
  <c r="B22" i="3"/>
  <c r="AP21" i="3"/>
  <c r="AO21" i="3"/>
  <c r="G21" i="3"/>
  <c r="F21" i="3"/>
  <c r="E21" i="3"/>
  <c r="B21" i="3"/>
  <c r="AP20" i="3"/>
  <c r="AO20" i="3"/>
  <c r="G20" i="3"/>
  <c r="F20" i="3"/>
  <c r="E20" i="3"/>
  <c r="B20" i="3"/>
  <c r="A20" i="3"/>
  <c r="AP19" i="3"/>
  <c r="AO19" i="3"/>
  <c r="G19" i="3"/>
  <c r="F19" i="3"/>
  <c r="E19" i="3"/>
  <c r="B19" i="3"/>
  <c r="AP18" i="3"/>
  <c r="AO18" i="3"/>
  <c r="G18" i="3"/>
  <c r="F18" i="3"/>
  <c r="E18" i="3"/>
  <c r="B18" i="3"/>
  <c r="A18" i="3"/>
  <c r="AP17" i="3"/>
  <c r="AO17" i="3"/>
  <c r="G17" i="3"/>
  <c r="F17" i="3"/>
  <c r="E17" i="3"/>
  <c r="B17" i="3"/>
  <c r="AP16" i="3"/>
  <c r="AO16" i="3"/>
  <c r="G16" i="3"/>
  <c r="F16" i="3"/>
  <c r="E16" i="3"/>
  <c r="B16" i="3"/>
  <c r="AP15" i="3"/>
  <c r="AO15" i="3"/>
  <c r="G15" i="3"/>
  <c r="F15" i="3"/>
  <c r="E15" i="3"/>
  <c r="B15" i="3"/>
  <c r="AP14" i="3"/>
  <c r="AO14" i="3"/>
  <c r="G14" i="3"/>
  <c r="F14" i="3"/>
  <c r="E14" i="3"/>
  <c r="B14" i="3"/>
  <c r="AP13" i="3"/>
  <c r="AO13" i="3"/>
  <c r="G13" i="3"/>
  <c r="F13" i="3"/>
  <c r="E13" i="3"/>
  <c r="B13" i="3"/>
  <c r="AP12" i="3"/>
  <c r="AO12" i="3"/>
  <c r="G12" i="3"/>
  <c r="F12" i="3"/>
  <c r="E12" i="3"/>
  <c r="B12" i="3"/>
  <c r="AP11" i="3"/>
  <c r="AO11" i="3"/>
  <c r="G11" i="3"/>
  <c r="F11" i="3"/>
  <c r="E11" i="3"/>
  <c r="B11" i="3"/>
  <c r="A11" i="3"/>
  <c r="AP10" i="3"/>
  <c r="AO10" i="3"/>
  <c r="G10" i="3"/>
  <c r="F10" i="3"/>
  <c r="E10" i="3"/>
  <c r="B10" i="3"/>
  <c r="A10" i="3"/>
  <c r="AP9" i="3"/>
  <c r="AO9" i="3"/>
  <c r="G9" i="3"/>
  <c r="F9" i="3"/>
  <c r="E9" i="3"/>
  <c r="B9" i="3"/>
  <c r="AP8" i="3"/>
  <c r="AO8" i="3"/>
  <c r="G8" i="3"/>
  <c r="F8" i="3"/>
  <c r="E8" i="3"/>
  <c r="B8" i="3"/>
  <c r="AP7" i="3"/>
  <c r="AO7" i="3"/>
  <c r="G7" i="3"/>
  <c r="F7" i="3"/>
  <c r="E7" i="3"/>
  <c r="B7" i="3"/>
  <c r="AP6" i="3"/>
  <c r="AO6" i="3"/>
  <c r="G6" i="3"/>
  <c r="F6" i="3"/>
  <c r="E6" i="3"/>
  <c r="B6" i="3"/>
  <c r="A6" i="3"/>
  <c r="AP5" i="3"/>
  <c r="AO5" i="3"/>
  <c r="G5" i="3"/>
  <c r="F5" i="3"/>
  <c r="E5" i="3"/>
  <c r="B5" i="3"/>
  <c r="AP4" i="3"/>
  <c r="AO4" i="3"/>
  <c r="G4" i="3"/>
  <c r="F4" i="3"/>
  <c r="E4" i="3"/>
  <c r="B4" i="3"/>
  <c r="AP3" i="3"/>
  <c r="AO3" i="3"/>
  <c r="G3" i="3"/>
  <c r="F3" i="3"/>
  <c r="E3" i="3"/>
  <c r="B3" i="3"/>
  <c r="AP2" i="3"/>
  <c r="AO2" i="3"/>
  <c r="G2" i="3"/>
  <c r="F2" i="3"/>
  <c r="E2" i="3"/>
  <c r="B2" i="3"/>
  <c r="G1" i="3"/>
  <c r="F1" i="3"/>
  <c r="E1" i="3"/>
  <c r="B1" i="3"/>
  <c r="A1" i="3"/>
  <c r="AA59" i="2"/>
  <c r="V59" i="2"/>
  <c r="Q59" i="2"/>
  <c r="L59" i="2"/>
  <c r="G59" i="2"/>
  <c r="F59" i="2"/>
  <c r="E59" i="2"/>
  <c r="B59" i="2"/>
  <c r="AA58" i="2"/>
  <c r="V58" i="2"/>
  <c r="Q58" i="2"/>
  <c r="L58" i="2"/>
  <c r="G58" i="2"/>
  <c r="F58" i="2"/>
  <c r="E58" i="2"/>
  <c r="B58" i="2"/>
  <c r="AA57" i="2"/>
  <c r="V57" i="2"/>
  <c r="Q57" i="2"/>
  <c r="L57" i="2"/>
  <c r="G57" i="2"/>
  <c r="F57" i="2"/>
  <c r="E57" i="2"/>
  <c r="B57" i="2"/>
  <c r="AA56" i="2"/>
  <c r="V56" i="2"/>
  <c r="Q56" i="2"/>
  <c r="L56" i="2"/>
  <c r="G56" i="2"/>
  <c r="F56" i="2"/>
  <c r="E56" i="2"/>
  <c r="B56" i="2"/>
  <c r="AA55" i="2"/>
  <c r="V55" i="2"/>
  <c r="Q55" i="2"/>
  <c r="L55" i="2"/>
  <c r="G55" i="2"/>
  <c r="F55" i="2"/>
  <c r="E55" i="2"/>
  <c r="B55" i="2"/>
  <c r="AA54" i="2"/>
  <c r="V54" i="2"/>
  <c r="Q54" i="2"/>
  <c r="L54" i="2"/>
  <c r="G54" i="2"/>
  <c r="F54" i="2"/>
  <c r="E54" i="2"/>
  <c r="B54" i="2"/>
  <c r="AA53" i="2"/>
  <c r="V53" i="2"/>
  <c r="Q53" i="2"/>
  <c r="L53" i="2"/>
  <c r="G53" i="2"/>
  <c r="F53" i="2"/>
  <c r="E53" i="2"/>
  <c r="B53" i="2"/>
  <c r="AA52" i="2"/>
  <c r="V52" i="2"/>
  <c r="Q52" i="2"/>
  <c r="L52" i="2"/>
  <c r="G52" i="2"/>
  <c r="F52" i="2"/>
  <c r="E52" i="2"/>
  <c r="C52" i="2"/>
  <c r="B52" i="2"/>
  <c r="AA51" i="2"/>
  <c r="V51" i="2"/>
  <c r="Q51" i="2"/>
  <c r="L51" i="2"/>
  <c r="G51" i="2"/>
  <c r="F51" i="2"/>
  <c r="E51" i="2"/>
  <c r="B51" i="2"/>
  <c r="AA50" i="2"/>
  <c r="V50" i="2"/>
  <c r="Q50" i="2"/>
  <c r="L50" i="2"/>
  <c r="G50" i="2"/>
  <c r="F50" i="2"/>
  <c r="E50" i="2"/>
  <c r="B50" i="2"/>
  <c r="AA49" i="2"/>
  <c r="V49" i="2"/>
  <c r="Q49" i="2"/>
  <c r="L49" i="2"/>
  <c r="G49" i="2"/>
  <c r="F49" i="2"/>
  <c r="E49" i="2"/>
  <c r="B49" i="2"/>
  <c r="AA48" i="2"/>
  <c r="V48" i="2"/>
  <c r="Q48" i="2"/>
  <c r="L48" i="2"/>
  <c r="G48" i="2"/>
  <c r="F48" i="2"/>
  <c r="E48" i="2"/>
  <c r="B48" i="2"/>
  <c r="AA47" i="2"/>
  <c r="V47" i="2"/>
  <c r="Q47" i="2"/>
  <c r="L47" i="2"/>
  <c r="G47" i="2"/>
  <c r="F47" i="2"/>
  <c r="E47" i="2"/>
  <c r="B47" i="2"/>
  <c r="A47" i="2"/>
  <c r="AA46" i="2"/>
  <c r="V46" i="2"/>
  <c r="Q46" i="2"/>
  <c r="L46" i="2"/>
  <c r="G46" i="2"/>
  <c r="F46" i="2"/>
  <c r="E46" i="2"/>
  <c r="B46" i="2"/>
  <c r="AA45" i="2"/>
  <c r="V45" i="2"/>
  <c r="Q45" i="2"/>
  <c r="L45" i="2"/>
  <c r="G45" i="2"/>
  <c r="F45" i="2"/>
  <c r="E45" i="2"/>
  <c r="B45" i="2"/>
  <c r="AA44" i="2"/>
  <c r="V44" i="2"/>
  <c r="Q44" i="2"/>
  <c r="L44" i="2"/>
  <c r="G44" i="2"/>
  <c r="F44" i="2"/>
  <c r="E44" i="2"/>
  <c r="B44" i="2"/>
  <c r="AA43" i="2"/>
  <c r="V43" i="2"/>
  <c r="Q43" i="2"/>
  <c r="L43" i="2"/>
  <c r="G43" i="2"/>
  <c r="F43" i="2"/>
  <c r="E43" i="2"/>
  <c r="B43" i="2"/>
  <c r="A43" i="2"/>
  <c r="AA42" i="2"/>
  <c r="V42" i="2"/>
  <c r="Q42" i="2"/>
  <c r="L42" i="2"/>
  <c r="G42" i="2"/>
  <c r="F42" i="2"/>
  <c r="E42" i="2"/>
  <c r="C42" i="2"/>
  <c r="H42" i="2" s="1"/>
  <c r="B42" i="2"/>
  <c r="AA41" i="2"/>
  <c r="V41" i="2"/>
  <c r="Q41" i="2"/>
  <c r="L41" i="2"/>
  <c r="G41" i="2"/>
  <c r="F41" i="2"/>
  <c r="E41" i="2"/>
  <c r="B41" i="2"/>
  <c r="AA40" i="2"/>
  <c r="V40" i="2"/>
  <c r="Q40" i="2"/>
  <c r="L40" i="2"/>
  <c r="G40" i="2"/>
  <c r="F40" i="2"/>
  <c r="E40" i="2"/>
  <c r="B40" i="2"/>
  <c r="AA39" i="2"/>
  <c r="V39" i="2"/>
  <c r="Q39" i="2"/>
  <c r="L39" i="2"/>
  <c r="G39" i="2"/>
  <c r="F39" i="2"/>
  <c r="E39" i="2"/>
  <c r="B39" i="2"/>
  <c r="AA38" i="2"/>
  <c r="V38" i="2"/>
  <c r="Q38" i="2"/>
  <c r="L38" i="2"/>
  <c r="G38" i="2"/>
  <c r="F38" i="2"/>
  <c r="E38" i="2"/>
  <c r="B38" i="2"/>
  <c r="AA37" i="2"/>
  <c r="V37" i="2"/>
  <c r="Q37" i="2"/>
  <c r="L37" i="2"/>
  <c r="G37" i="2"/>
  <c r="F37" i="2"/>
  <c r="E37" i="2"/>
  <c r="B37" i="2"/>
  <c r="AA36" i="2"/>
  <c r="V36" i="2"/>
  <c r="Q36" i="2"/>
  <c r="L36" i="2"/>
  <c r="G36" i="2"/>
  <c r="F36" i="2"/>
  <c r="E36" i="2"/>
  <c r="B36" i="2"/>
  <c r="AA35" i="2"/>
  <c r="V35" i="2"/>
  <c r="Q35" i="2"/>
  <c r="L35" i="2"/>
  <c r="G35" i="2"/>
  <c r="F35" i="2"/>
  <c r="E35" i="2"/>
  <c r="D35" i="2"/>
  <c r="B35" i="2"/>
  <c r="AA34" i="2"/>
  <c r="V34" i="2"/>
  <c r="Q34" i="2"/>
  <c r="L34" i="2"/>
  <c r="G34" i="2"/>
  <c r="F34" i="2"/>
  <c r="E34" i="2"/>
  <c r="B34" i="2"/>
  <c r="AA33" i="2"/>
  <c r="V33" i="2"/>
  <c r="Q33" i="2"/>
  <c r="L33" i="2"/>
  <c r="G33" i="2"/>
  <c r="F33" i="2"/>
  <c r="E33" i="2"/>
  <c r="B33" i="2"/>
  <c r="AA32" i="2"/>
  <c r="V32" i="2"/>
  <c r="Q32" i="2"/>
  <c r="L32" i="2"/>
  <c r="G32" i="2"/>
  <c r="F32" i="2"/>
  <c r="E32" i="2"/>
  <c r="B32" i="2"/>
  <c r="AT31" i="2"/>
  <c r="AS31" i="2"/>
  <c r="AF31" i="2"/>
  <c r="AA31" i="2"/>
  <c r="V31" i="2"/>
  <c r="Q31" i="2"/>
  <c r="L31" i="2"/>
  <c r="G31" i="2"/>
  <c r="F31" i="2"/>
  <c r="E31" i="2"/>
  <c r="B31" i="2"/>
  <c r="AT30" i="2"/>
  <c r="AS30" i="2"/>
  <c r="AF30" i="2"/>
  <c r="AA30" i="2"/>
  <c r="V30" i="2"/>
  <c r="Q30" i="2"/>
  <c r="L30" i="2"/>
  <c r="G30" i="2"/>
  <c r="F30" i="2"/>
  <c r="E30" i="2"/>
  <c r="B30" i="2"/>
  <c r="AT29" i="2"/>
  <c r="AS29" i="2"/>
  <c r="AF29" i="2"/>
  <c r="AA29" i="2"/>
  <c r="V29" i="2"/>
  <c r="Q29" i="2"/>
  <c r="L29" i="2"/>
  <c r="G29" i="2"/>
  <c r="F29" i="2"/>
  <c r="E29" i="2"/>
  <c r="B29" i="2"/>
  <c r="AT28" i="2"/>
  <c r="AS28" i="2"/>
  <c r="AF28" i="2"/>
  <c r="AA28" i="2"/>
  <c r="V28" i="2"/>
  <c r="Q28" i="2"/>
  <c r="L28" i="2"/>
  <c r="G28" i="2"/>
  <c r="F28" i="2"/>
  <c r="E28" i="2"/>
  <c r="B28" i="2"/>
  <c r="A28" i="2"/>
  <c r="AT27" i="2"/>
  <c r="AS27" i="2"/>
  <c r="AF27" i="2"/>
  <c r="AA27" i="2"/>
  <c r="V27" i="2"/>
  <c r="Q27" i="2"/>
  <c r="L27" i="2"/>
  <c r="G27" i="2"/>
  <c r="F27" i="2"/>
  <c r="E27" i="2"/>
  <c r="B27" i="2"/>
  <c r="A27" i="2"/>
  <c r="AT26" i="2"/>
  <c r="AS26" i="2"/>
  <c r="AF26" i="2"/>
  <c r="AA26" i="2"/>
  <c r="V26" i="2"/>
  <c r="Q26" i="2"/>
  <c r="L26" i="2"/>
  <c r="G26" i="2"/>
  <c r="F26" i="2"/>
  <c r="E26" i="2"/>
  <c r="B26" i="2"/>
  <c r="AT25" i="2"/>
  <c r="AS25" i="2"/>
  <c r="AF25" i="2"/>
  <c r="AA25" i="2"/>
  <c r="V25" i="2"/>
  <c r="Q25" i="2"/>
  <c r="L25" i="2"/>
  <c r="AG25" i="2" s="1"/>
  <c r="G25" i="2"/>
  <c r="F25" i="2"/>
  <c r="E25" i="2"/>
  <c r="B25" i="2"/>
  <c r="AT24" i="2"/>
  <c r="AS24" i="2"/>
  <c r="AF24" i="2"/>
  <c r="AA24" i="2"/>
  <c r="V24" i="2"/>
  <c r="Q24" i="2"/>
  <c r="L24" i="2"/>
  <c r="G24" i="2"/>
  <c r="F24" i="2"/>
  <c r="E24" i="2"/>
  <c r="B24" i="2"/>
  <c r="AT23" i="2"/>
  <c r="AS23" i="2"/>
  <c r="AF23" i="2"/>
  <c r="AA23" i="2"/>
  <c r="V23" i="2"/>
  <c r="Q23" i="2"/>
  <c r="L23" i="2"/>
  <c r="G23" i="2"/>
  <c r="F23" i="2"/>
  <c r="E23" i="2"/>
  <c r="B23" i="2"/>
  <c r="AT22" i="2"/>
  <c r="AS22" i="2"/>
  <c r="AF22" i="2"/>
  <c r="AA22" i="2"/>
  <c r="V22" i="2"/>
  <c r="Q22" i="2"/>
  <c r="L22" i="2"/>
  <c r="G22" i="2"/>
  <c r="F22" i="2"/>
  <c r="E22" i="2"/>
  <c r="B22" i="2"/>
  <c r="AT21" i="2"/>
  <c r="AS21" i="2"/>
  <c r="AF21" i="2"/>
  <c r="AA21" i="2"/>
  <c r="V21" i="2"/>
  <c r="Q21" i="2"/>
  <c r="L21" i="2"/>
  <c r="G21" i="2"/>
  <c r="F21" i="2"/>
  <c r="E21" i="2"/>
  <c r="C21" i="2"/>
  <c r="H21" i="2" s="1"/>
  <c r="B21" i="2"/>
  <c r="A21" i="2"/>
  <c r="AT20" i="2"/>
  <c r="AS20" i="2"/>
  <c r="AF20" i="2"/>
  <c r="AA20" i="2"/>
  <c r="V20" i="2"/>
  <c r="Q20" i="2"/>
  <c r="L20" i="2"/>
  <c r="G20" i="2"/>
  <c r="F20" i="2"/>
  <c r="E20" i="2"/>
  <c r="B20" i="2"/>
  <c r="A20" i="2"/>
  <c r="AT19" i="2"/>
  <c r="AS19" i="2"/>
  <c r="AF19" i="2"/>
  <c r="AA19" i="2"/>
  <c r="AG19" i="2" s="1"/>
  <c r="AU19" i="2" s="1"/>
  <c r="V19" i="2"/>
  <c r="Q19" i="2"/>
  <c r="L19" i="2"/>
  <c r="G19" i="2"/>
  <c r="F19" i="2"/>
  <c r="E19" i="2"/>
  <c r="B19" i="2"/>
  <c r="AT18" i="2"/>
  <c r="AS18" i="2"/>
  <c r="AF18" i="2"/>
  <c r="AA18" i="2"/>
  <c r="V18" i="2"/>
  <c r="Q18" i="2"/>
  <c r="L18" i="2"/>
  <c r="G18" i="2"/>
  <c r="F18" i="2"/>
  <c r="E18" i="2"/>
  <c r="B18" i="2"/>
  <c r="AT17" i="2"/>
  <c r="AS17" i="2"/>
  <c r="AF17" i="2"/>
  <c r="AA17" i="2"/>
  <c r="V17" i="2"/>
  <c r="Q17" i="2"/>
  <c r="L17" i="2"/>
  <c r="G17" i="2"/>
  <c r="F17" i="2"/>
  <c r="E17" i="2"/>
  <c r="B17" i="2"/>
  <c r="AT16" i="2"/>
  <c r="AS16" i="2"/>
  <c r="AF16" i="2"/>
  <c r="AA16" i="2"/>
  <c r="V16" i="2"/>
  <c r="Q16" i="2"/>
  <c r="L16" i="2"/>
  <c r="G16" i="2"/>
  <c r="F16" i="2"/>
  <c r="E16" i="2"/>
  <c r="B16" i="2"/>
  <c r="AT15" i="2"/>
  <c r="AS15" i="2"/>
  <c r="AF15" i="2"/>
  <c r="AA15" i="2"/>
  <c r="V15" i="2"/>
  <c r="Q15" i="2"/>
  <c r="L15" i="2"/>
  <c r="G15" i="2"/>
  <c r="F15" i="2"/>
  <c r="E15" i="2"/>
  <c r="B15" i="2"/>
  <c r="AT14" i="2"/>
  <c r="AS14" i="2"/>
  <c r="AF14" i="2"/>
  <c r="AA14" i="2"/>
  <c r="V14" i="2"/>
  <c r="Q14" i="2"/>
  <c r="L14" i="2"/>
  <c r="G14" i="2"/>
  <c r="F14" i="2"/>
  <c r="E14" i="2"/>
  <c r="B14" i="2"/>
  <c r="A14" i="2"/>
  <c r="AT13" i="2"/>
  <c r="AS13" i="2"/>
  <c r="AF13" i="2"/>
  <c r="AA13" i="2"/>
  <c r="V13" i="2"/>
  <c r="Q13" i="2"/>
  <c r="L13" i="2"/>
  <c r="G13" i="2"/>
  <c r="F13" i="2"/>
  <c r="E13" i="2"/>
  <c r="B13" i="2"/>
  <c r="AT12" i="2"/>
  <c r="AS12" i="2"/>
  <c r="AF12" i="2"/>
  <c r="AA12" i="2"/>
  <c r="V12" i="2"/>
  <c r="Q12" i="2"/>
  <c r="L12" i="2"/>
  <c r="G12" i="2"/>
  <c r="F12" i="2"/>
  <c r="E12" i="2"/>
  <c r="C12" i="2"/>
  <c r="H12" i="2" s="1"/>
  <c r="B12" i="2"/>
  <c r="AT11" i="2"/>
  <c r="AS11" i="2"/>
  <c r="AF11" i="2"/>
  <c r="AA11" i="2"/>
  <c r="V11" i="2"/>
  <c r="Q11" i="2"/>
  <c r="L11" i="2"/>
  <c r="G11" i="2"/>
  <c r="F11" i="2"/>
  <c r="E11" i="2"/>
  <c r="B11" i="2"/>
  <c r="AT10" i="2"/>
  <c r="AS10" i="2"/>
  <c r="AF10" i="2"/>
  <c r="AA10" i="2"/>
  <c r="V10" i="2"/>
  <c r="Q10" i="2"/>
  <c r="L10" i="2"/>
  <c r="G10" i="2"/>
  <c r="F10" i="2"/>
  <c r="E10" i="2"/>
  <c r="B10" i="2"/>
  <c r="A10" i="2"/>
  <c r="AT9" i="2"/>
  <c r="AS9" i="2"/>
  <c r="AF9" i="2"/>
  <c r="AA9" i="2"/>
  <c r="V9" i="2"/>
  <c r="Q9" i="2"/>
  <c r="L9" i="2"/>
  <c r="G9" i="2"/>
  <c r="F9" i="2"/>
  <c r="E9" i="2"/>
  <c r="B9" i="2"/>
  <c r="AT8" i="2"/>
  <c r="AS8" i="2"/>
  <c r="AF8" i="2"/>
  <c r="AA8" i="2"/>
  <c r="V8" i="2"/>
  <c r="Q8" i="2"/>
  <c r="L8" i="2"/>
  <c r="G8" i="2"/>
  <c r="F8" i="2"/>
  <c r="E8" i="2"/>
  <c r="B8" i="2"/>
  <c r="AT7" i="2"/>
  <c r="AS7" i="2"/>
  <c r="AF7" i="2"/>
  <c r="AA7" i="2"/>
  <c r="V7" i="2"/>
  <c r="Q7" i="2"/>
  <c r="L7" i="2"/>
  <c r="G7" i="2"/>
  <c r="F7" i="2"/>
  <c r="E7" i="2"/>
  <c r="B7" i="2"/>
  <c r="AT6" i="2"/>
  <c r="AS6" i="2"/>
  <c r="AF6" i="2"/>
  <c r="AA6" i="2"/>
  <c r="V6" i="2"/>
  <c r="Q6" i="2"/>
  <c r="L6" i="2"/>
  <c r="G6" i="2"/>
  <c r="F6" i="2"/>
  <c r="E6" i="2"/>
  <c r="B6" i="2"/>
  <c r="AT5" i="2"/>
  <c r="AS5" i="2"/>
  <c r="AF5" i="2"/>
  <c r="AA5" i="2"/>
  <c r="V5" i="2"/>
  <c r="Q5" i="2"/>
  <c r="L5" i="2"/>
  <c r="G5" i="2"/>
  <c r="F5" i="2"/>
  <c r="E5" i="2"/>
  <c r="B5" i="2"/>
  <c r="AT4" i="2"/>
  <c r="AS4" i="2"/>
  <c r="AF4" i="2"/>
  <c r="AA4" i="2"/>
  <c r="V4" i="2"/>
  <c r="Q4" i="2"/>
  <c r="L4" i="2"/>
  <c r="G4" i="2"/>
  <c r="F4" i="2"/>
  <c r="E4" i="2"/>
  <c r="B4" i="2"/>
  <c r="AT3" i="2"/>
  <c r="AS3" i="2"/>
  <c r="AF3" i="2"/>
  <c r="AA3" i="2"/>
  <c r="V3" i="2"/>
  <c r="Q3" i="2"/>
  <c r="L3" i="2"/>
  <c r="G3" i="2"/>
  <c r="F3" i="2"/>
  <c r="E3" i="2"/>
  <c r="B3" i="2"/>
  <c r="AT2" i="2"/>
  <c r="AS2" i="2"/>
  <c r="AF2" i="2"/>
  <c r="AA2" i="2"/>
  <c r="V2" i="2"/>
  <c r="Q2" i="2"/>
  <c r="L2" i="2"/>
  <c r="I2" i="2"/>
  <c r="G2" i="2"/>
  <c r="F2" i="2"/>
  <c r="E2" i="2"/>
  <c r="B2" i="2"/>
  <c r="G1" i="2"/>
  <c r="F1" i="2"/>
  <c r="E1" i="2"/>
  <c r="B1" i="2"/>
  <c r="A1" i="2"/>
  <c r="Y59" i="1"/>
  <c r="W59" i="1"/>
  <c r="C59" i="15" s="1"/>
  <c r="V59" i="1"/>
  <c r="C59" i="14" s="1"/>
  <c r="U59" i="1"/>
  <c r="T59" i="1"/>
  <c r="C59" i="12" s="1"/>
  <c r="S59" i="1"/>
  <c r="R59" i="1"/>
  <c r="C59" i="11" s="1"/>
  <c r="Y58" i="1"/>
  <c r="W58" i="1"/>
  <c r="V58" i="1"/>
  <c r="C58" i="14" s="1"/>
  <c r="U58" i="1"/>
  <c r="T58" i="1"/>
  <c r="C58" i="12" s="1"/>
  <c r="S58" i="1"/>
  <c r="R58" i="1"/>
  <c r="C58" i="11" s="1"/>
  <c r="Y57" i="1"/>
  <c r="C57" i="17" s="1"/>
  <c r="W57" i="1"/>
  <c r="V57" i="1"/>
  <c r="C57" i="14" s="1"/>
  <c r="U57" i="1"/>
  <c r="T57" i="1"/>
  <c r="C57" i="12" s="1"/>
  <c r="S57" i="1"/>
  <c r="R57" i="1"/>
  <c r="C57" i="11" s="1"/>
  <c r="Y56" i="1"/>
  <c r="C56" i="17" s="1"/>
  <c r="W56" i="1"/>
  <c r="C56" i="15" s="1"/>
  <c r="V56" i="1"/>
  <c r="C56" i="14" s="1"/>
  <c r="U56" i="1"/>
  <c r="T56" i="1"/>
  <c r="C56" i="12" s="1"/>
  <c r="S56" i="1"/>
  <c r="R56" i="1"/>
  <c r="C56" i="11" s="1"/>
  <c r="W55" i="1"/>
  <c r="C55" i="15" s="1"/>
  <c r="V55" i="1"/>
  <c r="C55" i="14" s="1"/>
  <c r="U55" i="1"/>
  <c r="T55" i="1"/>
  <c r="C55" i="12" s="1"/>
  <c r="S55" i="1"/>
  <c r="R55" i="1"/>
  <c r="C55" i="11" s="1"/>
  <c r="J55" i="1"/>
  <c r="W54" i="1"/>
  <c r="C54" i="15" s="1"/>
  <c r="V54" i="1"/>
  <c r="C54" i="14" s="1"/>
  <c r="U54" i="1"/>
  <c r="T54" i="1"/>
  <c r="C54" i="12" s="1"/>
  <c r="S54" i="1"/>
  <c r="R54" i="1"/>
  <c r="C54" i="11" s="1"/>
  <c r="Y53" i="1"/>
  <c r="C53" i="17" s="1"/>
  <c r="W53" i="1"/>
  <c r="C53" i="15" s="1"/>
  <c r="V53" i="1"/>
  <c r="C53" i="14" s="1"/>
  <c r="U53" i="1"/>
  <c r="T53" i="1"/>
  <c r="C53" i="12" s="1"/>
  <c r="S53" i="1"/>
  <c r="R53" i="1"/>
  <c r="C53" i="11" s="1"/>
  <c r="Y52" i="1"/>
  <c r="W52" i="1"/>
  <c r="V52" i="1"/>
  <c r="C52" i="14" s="1"/>
  <c r="U52" i="1"/>
  <c r="T52" i="1"/>
  <c r="C52" i="12" s="1"/>
  <c r="S52" i="1"/>
  <c r="R52" i="1"/>
  <c r="C52" i="11" s="1"/>
  <c r="Y51" i="1"/>
  <c r="C51" i="17" s="1"/>
  <c r="W51" i="1"/>
  <c r="C51" i="15" s="1"/>
  <c r="V51" i="1"/>
  <c r="U51" i="1"/>
  <c r="T51" i="1"/>
  <c r="C51" i="12" s="1"/>
  <c r="S51" i="1"/>
  <c r="R51" i="1"/>
  <c r="C51" i="11" s="1"/>
  <c r="J51" i="1"/>
  <c r="Y50" i="1"/>
  <c r="C50" i="17" s="1"/>
  <c r="W50" i="1"/>
  <c r="C50" i="15" s="1"/>
  <c r="V50" i="1"/>
  <c r="C50" i="14" s="1"/>
  <c r="U50" i="1"/>
  <c r="T50" i="1"/>
  <c r="C50" i="12" s="1"/>
  <c r="S50" i="1"/>
  <c r="R50" i="1"/>
  <c r="C50" i="11" s="1"/>
  <c r="W49" i="1"/>
  <c r="C49" i="15" s="1"/>
  <c r="V49" i="1"/>
  <c r="C49" i="14" s="1"/>
  <c r="U49" i="1"/>
  <c r="T49" i="1"/>
  <c r="C49" i="12" s="1"/>
  <c r="S49" i="1"/>
  <c r="R49" i="1"/>
  <c r="C49" i="11" s="1"/>
  <c r="J49" i="1"/>
  <c r="W48" i="1"/>
  <c r="C48" i="15" s="1"/>
  <c r="V48" i="1"/>
  <c r="C48" i="14" s="1"/>
  <c r="U48" i="1"/>
  <c r="T48" i="1"/>
  <c r="C48" i="12" s="1"/>
  <c r="S48" i="1"/>
  <c r="R48" i="1"/>
  <c r="C48" i="11" s="1"/>
  <c r="Y47" i="1"/>
  <c r="C47" i="17" s="1"/>
  <c r="W47" i="1"/>
  <c r="C47" i="15" s="1"/>
  <c r="V47" i="1"/>
  <c r="C47" i="14" s="1"/>
  <c r="U47" i="1"/>
  <c r="T47" i="1"/>
  <c r="C47" i="12" s="1"/>
  <c r="S47" i="1"/>
  <c r="R47" i="1"/>
  <c r="C47" i="11" s="1"/>
  <c r="J47" i="1"/>
  <c r="Y46" i="1"/>
  <c r="C46" i="17" s="1"/>
  <c r="U46" i="1"/>
  <c r="T46" i="1"/>
  <c r="C46" i="12" s="1"/>
  <c r="S46" i="1"/>
  <c r="R46" i="1"/>
  <c r="C46" i="11" s="1"/>
  <c r="Y45" i="1"/>
  <c r="C45" i="17" s="1"/>
  <c r="X45" i="1"/>
  <c r="C45" i="16" s="1"/>
  <c r="U45" i="1"/>
  <c r="T45" i="1"/>
  <c r="C45" i="12" s="1"/>
  <c r="S45" i="1"/>
  <c r="R45" i="1"/>
  <c r="C45" i="11" s="1"/>
  <c r="Y44" i="1"/>
  <c r="C44" i="17" s="1"/>
  <c r="X44" i="1"/>
  <c r="C44" i="16" s="1"/>
  <c r="U44" i="1"/>
  <c r="T44" i="1"/>
  <c r="C44" i="12" s="1"/>
  <c r="S44" i="1"/>
  <c r="R44" i="1"/>
  <c r="C44" i="11" s="1"/>
  <c r="Y43" i="1"/>
  <c r="C43" i="17" s="1"/>
  <c r="X43" i="1"/>
  <c r="C43" i="16" s="1"/>
  <c r="U43" i="1"/>
  <c r="T43" i="1"/>
  <c r="C43" i="12" s="1"/>
  <c r="S43" i="1"/>
  <c r="R43" i="1"/>
  <c r="C43" i="11" s="1"/>
  <c r="J43" i="1"/>
  <c r="Y42" i="1"/>
  <c r="C42" i="17" s="1"/>
  <c r="X42" i="1"/>
  <c r="C42" i="16" s="1"/>
  <c r="U42" i="1"/>
  <c r="T42" i="1"/>
  <c r="C42" i="12" s="1"/>
  <c r="S42" i="1"/>
  <c r="R42" i="1"/>
  <c r="C42" i="11" s="1"/>
  <c r="Y41" i="1"/>
  <c r="C41" i="17" s="1"/>
  <c r="X41" i="1"/>
  <c r="C41" i="16" s="1"/>
  <c r="U41" i="1"/>
  <c r="T41" i="1"/>
  <c r="C41" i="12" s="1"/>
  <c r="S41" i="1"/>
  <c r="R41" i="1"/>
  <c r="C41" i="11" s="1"/>
  <c r="J41" i="1"/>
  <c r="Y40" i="1"/>
  <c r="C40" i="17" s="1"/>
  <c r="X40" i="1"/>
  <c r="C40" i="16" s="1"/>
  <c r="U40" i="1"/>
  <c r="T40" i="1"/>
  <c r="C40" i="12" s="1"/>
  <c r="S40" i="1"/>
  <c r="R40" i="1"/>
  <c r="C40" i="11" s="1"/>
  <c r="J40" i="1"/>
  <c r="Y39" i="1"/>
  <c r="C39" i="17" s="1"/>
  <c r="X39" i="1"/>
  <c r="C39" i="16" s="1"/>
  <c r="U39" i="1"/>
  <c r="T39" i="1"/>
  <c r="C39" i="12" s="1"/>
  <c r="S39" i="1"/>
  <c r="R39" i="1"/>
  <c r="C39" i="11" s="1"/>
  <c r="J39" i="1"/>
  <c r="Y38" i="1"/>
  <c r="C38" i="17" s="1"/>
  <c r="X38" i="1"/>
  <c r="C38" i="16" s="1"/>
  <c r="U38" i="1"/>
  <c r="T38" i="1"/>
  <c r="C38" i="12" s="1"/>
  <c r="S38" i="1"/>
  <c r="R38" i="1"/>
  <c r="C38" i="11" s="1"/>
  <c r="Y37" i="1"/>
  <c r="C37" i="17" s="1"/>
  <c r="X37" i="1"/>
  <c r="C37" i="16" s="1"/>
  <c r="U37" i="1"/>
  <c r="T37" i="1"/>
  <c r="C37" i="12" s="1"/>
  <c r="S37" i="1"/>
  <c r="R37" i="1"/>
  <c r="C37" i="11" s="1"/>
  <c r="Y36" i="1"/>
  <c r="C36" i="17" s="1"/>
  <c r="X36" i="1"/>
  <c r="C36" i="16" s="1"/>
  <c r="U36" i="1"/>
  <c r="T36" i="1"/>
  <c r="C36" i="12" s="1"/>
  <c r="S36" i="1"/>
  <c r="R36" i="1"/>
  <c r="C36" i="11" s="1"/>
  <c r="Y35" i="1"/>
  <c r="C35" i="17" s="1"/>
  <c r="X35" i="1"/>
  <c r="C35" i="16" s="1"/>
  <c r="U35" i="1"/>
  <c r="T35" i="1"/>
  <c r="C35" i="12" s="1"/>
  <c r="S35" i="1"/>
  <c r="R35" i="1"/>
  <c r="C35" i="11" s="1"/>
  <c r="Y34" i="1"/>
  <c r="C34" i="17" s="1"/>
  <c r="X34" i="1"/>
  <c r="C34" i="16" s="1"/>
  <c r="U34" i="1"/>
  <c r="T34" i="1"/>
  <c r="C34" i="12" s="1"/>
  <c r="S34" i="1"/>
  <c r="R34" i="1"/>
  <c r="C34" i="11" s="1"/>
  <c r="Y33" i="1"/>
  <c r="C33" i="17" s="1"/>
  <c r="X33" i="1"/>
  <c r="C33" i="16" s="1"/>
  <c r="U33" i="1"/>
  <c r="T33" i="1"/>
  <c r="C33" i="12" s="1"/>
  <c r="S33" i="1"/>
  <c r="R33" i="1"/>
  <c r="C33" i="11" s="1"/>
  <c r="Y32" i="1"/>
  <c r="C32" i="17" s="1"/>
  <c r="X32" i="1"/>
  <c r="C32" i="16" s="1"/>
  <c r="W32" i="1"/>
  <c r="C32" i="15" s="1"/>
  <c r="U32" i="1"/>
  <c r="T32" i="1"/>
  <c r="C32" i="12" s="1"/>
  <c r="S32" i="1"/>
  <c r="R32" i="1"/>
  <c r="C32" i="11" s="1"/>
  <c r="Y31" i="1"/>
  <c r="C31" i="17" s="1"/>
  <c r="X31" i="1"/>
  <c r="C31" i="16" s="1"/>
  <c r="W31" i="1"/>
  <c r="C31" i="15" s="1"/>
  <c r="U31" i="1"/>
  <c r="C31" i="13" s="1"/>
  <c r="T31" i="1"/>
  <c r="C31" i="12" s="1"/>
  <c r="S31" i="1"/>
  <c r="R31" i="1"/>
  <c r="C31" i="11" s="1"/>
  <c r="J31" i="1"/>
  <c r="Y30" i="1"/>
  <c r="C30" i="17" s="1"/>
  <c r="X30" i="1"/>
  <c r="C30" i="16" s="1"/>
  <c r="W30" i="1"/>
  <c r="C30" i="15" s="1"/>
  <c r="U30" i="1"/>
  <c r="C30" i="13" s="1"/>
  <c r="T30" i="1"/>
  <c r="C30" i="12" s="1"/>
  <c r="S30" i="1"/>
  <c r="R30" i="1"/>
  <c r="C30" i="11" s="1"/>
  <c r="Y29" i="1"/>
  <c r="C29" i="17" s="1"/>
  <c r="X29" i="1"/>
  <c r="C29" i="16" s="1"/>
  <c r="U29" i="1"/>
  <c r="C29" i="13" s="1"/>
  <c r="T29" i="1"/>
  <c r="C29" i="12" s="1"/>
  <c r="S29" i="1"/>
  <c r="R29" i="1"/>
  <c r="C29" i="11" s="1"/>
  <c r="J29" i="1"/>
  <c r="Y28" i="1"/>
  <c r="C28" i="17" s="1"/>
  <c r="X28" i="1"/>
  <c r="C28" i="16" s="1"/>
  <c r="U28" i="1"/>
  <c r="C28" i="13" s="1"/>
  <c r="T28" i="1"/>
  <c r="C28" i="12" s="1"/>
  <c r="S28" i="1"/>
  <c r="R28" i="1"/>
  <c r="C28" i="11" s="1"/>
  <c r="Y27" i="1"/>
  <c r="C27" i="17" s="1"/>
  <c r="X27" i="1"/>
  <c r="C27" i="16" s="1"/>
  <c r="W27" i="1"/>
  <c r="C27" i="15" s="1"/>
  <c r="U27" i="1"/>
  <c r="C27" i="13" s="1"/>
  <c r="T27" i="1"/>
  <c r="C27" i="12" s="1"/>
  <c r="S27" i="1"/>
  <c r="R27" i="1"/>
  <c r="C27" i="11" s="1"/>
  <c r="Y26" i="1"/>
  <c r="C26" i="17" s="1"/>
  <c r="X26" i="1"/>
  <c r="C26" i="16" s="1"/>
  <c r="W26" i="1"/>
  <c r="C26" i="15" s="1"/>
  <c r="U26" i="1"/>
  <c r="C26" i="13" s="1"/>
  <c r="T26" i="1"/>
  <c r="C26" i="12" s="1"/>
  <c r="S26" i="1"/>
  <c r="R26" i="1"/>
  <c r="C26" i="11" s="1"/>
  <c r="J26" i="1"/>
  <c r="Y25" i="1"/>
  <c r="C25" i="17" s="1"/>
  <c r="X25" i="1"/>
  <c r="C25" i="16" s="1"/>
  <c r="W25" i="1"/>
  <c r="C25" i="15" s="1"/>
  <c r="U25" i="1"/>
  <c r="C25" i="13" s="1"/>
  <c r="T25" i="1"/>
  <c r="C25" i="12" s="1"/>
  <c r="S25" i="1"/>
  <c r="R25" i="1"/>
  <c r="C25" i="11" s="1"/>
  <c r="Y24" i="1"/>
  <c r="C24" i="17" s="1"/>
  <c r="X24" i="1"/>
  <c r="C24" i="16" s="1"/>
  <c r="U24" i="1"/>
  <c r="C24" i="13" s="1"/>
  <c r="T24" i="1"/>
  <c r="C24" i="12" s="1"/>
  <c r="S24" i="1"/>
  <c r="R24" i="1"/>
  <c r="C24" i="11" s="1"/>
  <c r="J24" i="1"/>
  <c r="Y23" i="1"/>
  <c r="C23" i="17" s="1"/>
  <c r="X23" i="1"/>
  <c r="C23" i="16" s="1"/>
  <c r="U23" i="1"/>
  <c r="C23" i="13" s="1"/>
  <c r="T23" i="1"/>
  <c r="C23" i="12" s="1"/>
  <c r="S23" i="1"/>
  <c r="R23" i="1"/>
  <c r="C23" i="11" s="1"/>
  <c r="Y22" i="1"/>
  <c r="C22" i="17" s="1"/>
  <c r="X22" i="1"/>
  <c r="C22" i="16" s="1"/>
  <c r="W22" i="1"/>
  <c r="C22" i="15" s="1"/>
  <c r="U22" i="1"/>
  <c r="C22" i="13" s="1"/>
  <c r="T22" i="1"/>
  <c r="C22" i="12" s="1"/>
  <c r="S22" i="1"/>
  <c r="R22" i="1"/>
  <c r="C22" i="11" s="1"/>
  <c r="Y21" i="1"/>
  <c r="C21" i="17" s="1"/>
  <c r="X21" i="1"/>
  <c r="C21" i="16" s="1"/>
  <c r="W21" i="1"/>
  <c r="C21" i="15" s="1"/>
  <c r="U21" i="1"/>
  <c r="C21" i="13" s="1"/>
  <c r="T21" i="1"/>
  <c r="C21" i="12" s="1"/>
  <c r="S21" i="1"/>
  <c r="R21" i="1"/>
  <c r="C21" i="11" s="1"/>
  <c r="Y20" i="1"/>
  <c r="C20" i="17" s="1"/>
  <c r="X20" i="1"/>
  <c r="C20" i="16" s="1"/>
  <c r="U20" i="1"/>
  <c r="C20" i="13" s="1"/>
  <c r="T20" i="1"/>
  <c r="C20" i="12" s="1"/>
  <c r="S20" i="1"/>
  <c r="R20" i="1"/>
  <c r="C20" i="11" s="1"/>
  <c r="Y19" i="1"/>
  <c r="C19" i="17" s="1"/>
  <c r="X19" i="1"/>
  <c r="C19" i="16" s="1"/>
  <c r="U19" i="1"/>
  <c r="C19" i="13" s="1"/>
  <c r="T19" i="1"/>
  <c r="C19" i="12" s="1"/>
  <c r="S19" i="1"/>
  <c r="R19" i="1"/>
  <c r="C19" i="11" s="1"/>
  <c r="Y18" i="1"/>
  <c r="C18" i="17" s="1"/>
  <c r="X18" i="1"/>
  <c r="C18" i="16" s="1"/>
  <c r="W18" i="1"/>
  <c r="C18" i="15" s="1"/>
  <c r="U18" i="1"/>
  <c r="C18" i="13" s="1"/>
  <c r="S18" i="1"/>
  <c r="R18" i="1"/>
  <c r="C18" i="11" s="1"/>
  <c r="Y17" i="1"/>
  <c r="C17" i="17" s="1"/>
  <c r="X17" i="1"/>
  <c r="C17" i="16" s="1"/>
  <c r="W17" i="1"/>
  <c r="C17" i="15" s="1"/>
  <c r="U17" i="1"/>
  <c r="C17" i="13" s="1"/>
  <c r="S17" i="1"/>
  <c r="R17" i="1"/>
  <c r="C17" i="11" s="1"/>
  <c r="Y16" i="1"/>
  <c r="C16" i="17" s="1"/>
  <c r="X16" i="1"/>
  <c r="C16" i="16" s="1"/>
  <c r="W16" i="1"/>
  <c r="C16" i="15" s="1"/>
  <c r="U16" i="1"/>
  <c r="C16" i="13" s="1"/>
  <c r="S16" i="1"/>
  <c r="R16" i="1"/>
  <c r="C16" i="11" s="1"/>
  <c r="Y15" i="1"/>
  <c r="C15" i="17" s="1"/>
  <c r="X15" i="1"/>
  <c r="C15" i="16" s="1"/>
  <c r="W15" i="1"/>
  <c r="C15" i="15" s="1"/>
  <c r="U15" i="1"/>
  <c r="C15" i="13" s="1"/>
  <c r="S15" i="1"/>
  <c r="R15" i="1"/>
  <c r="C15" i="11" s="1"/>
  <c r="Y14" i="1"/>
  <c r="C14" i="17" s="1"/>
  <c r="X14" i="1"/>
  <c r="C14" i="16" s="1"/>
  <c r="W14" i="1"/>
  <c r="C14" i="15" s="1"/>
  <c r="U14" i="1"/>
  <c r="C14" i="13" s="1"/>
  <c r="S14" i="1"/>
  <c r="R14" i="1"/>
  <c r="C14" i="11" s="1"/>
  <c r="Y13" i="1"/>
  <c r="C13" i="17" s="1"/>
  <c r="X13" i="1"/>
  <c r="C13" i="16" s="1"/>
  <c r="W13" i="1"/>
  <c r="C13" i="15" s="1"/>
  <c r="U13" i="1"/>
  <c r="C13" i="13" s="1"/>
  <c r="S13" i="1"/>
  <c r="R13" i="1"/>
  <c r="J13" i="1"/>
  <c r="Y12" i="1"/>
  <c r="C12" i="17" s="1"/>
  <c r="X12" i="1"/>
  <c r="C12" i="16" s="1"/>
  <c r="W12" i="1"/>
  <c r="C12" i="15" s="1"/>
  <c r="V12" i="1"/>
  <c r="C12" i="14" s="1"/>
  <c r="U12" i="1"/>
  <c r="C12" i="13" s="1"/>
  <c r="S12" i="1"/>
  <c r="R12" i="1"/>
  <c r="C12" i="11" s="1"/>
  <c r="Y11" i="1"/>
  <c r="C11" i="17" s="1"/>
  <c r="X11" i="1"/>
  <c r="C11" i="16" s="1"/>
  <c r="W11" i="1"/>
  <c r="C11" i="15" s="1"/>
  <c r="V11" i="1"/>
  <c r="C11" i="14" s="1"/>
  <c r="U11" i="1"/>
  <c r="C11" i="13" s="1"/>
  <c r="S11" i="1"/>
  <c r="R11" i="1"/>
  <c r="C11" i="11" s="1"/>
  <c r="Y10" i="1"/>
  <c r="C10" i="17" s="1"/>
  <c r="X10" i="1"/>
  <c r="C10" i="16" s="1"/>
  <c r="W10" i="1"/>
  <c r="C10" i="15" s="1"/>
  <c r="V10" i="1"/>
  <c r="C10" i="14" s="1"/>
  <c r="U10" i="1"/>
  <c r="C10" i="13" s="1"/>
  <c r="S10" i="1"/>
  <c r="Y9" i="1"/>
  <c r="C9" i="17" s="1"/>
  <c r="X9" i="1"/>
  <c r="C9" i="16" s="1"/>
  <c r="W9" i="1"/>
  <c r="C9" i="15" s="1"/>
  <c r="V9" i="1"/>
  <c r="C9" i="14" s="1"/>
  <c r="U9" i="1"/>
  <c r="C9" i="13" s="1"/>
  <c r="S9" i="1"/>
  <c r="Y8" i="1"/>
  <c r="C8" i="17" s="1"/>
  <c r="X8" i="1"/>
  <c r="C8" i="16" s="1"/>
  <c r="W8" i="1"/>
  <c r="C8" i="15" s="1"/>
  <c r="V8" i="1"/>
  <c r="C8" i="14" s="1"/>
  <c r="U8" i="1"/>
  <c r="C8" i="13" s="1"/>
  <c r="S8" i="1"/>
  <c r="J8" i="1"/>
  <c r="Y7" i="1"/>
  <c r="C7" i="17" s="1"/>
  <c r="X7" i="1"/>
  <c r="C7" i="16" s="1"/>
  <c r="W7" i="1"/>
  <c r="C7" i="15" s="1"/>
  <c r="V7" i="1"/>
  <c r="C7" i="14" s="1"/>
  <c r="U7" i="1"/>
  <c r="C7" i="13" s="1"/>
  <c r="S7" i="1"/>
  <c r="J7" i="1"/>
  <c r="Y6" i="1"/>
  <c r="C6" i="17" s="1"/>
  <c r="X6" i="1"/>
  <c r="C6" i="16" s="1"/>
  <c r="W6" i="1"/>
  <c r="C6" i="15" s="1"/>
  <c r="V6" i="1"/>
  <c r="C6" i="14" s="1"/>
  <c r="U6" i="1"/>
  <c r="C6" i="13" s="1"/>
  <c r="S6" i="1"/>
  <c r="J6" i="1"/>
  <c r="Y5" i="1"/>
  <c r="C5" i="17" s="1"/>
  <c r="X5" i="1"/>
  <c r="C5" i="16" s="1"/>
  <c r="W5" i="1"/>
  <c r="C5" i="15" s="1"/>
  <c r="V5" i="1"/>
  <c r="C5" i="14" s="1"/>
  <c r="U5" i="1"/>
  <c r="C5" i="13" s="1"/>
  <c r="S5" i="1"/>
  <c r="J5" i="1"/>
  <c r="Y4" i="1"/>
  <c r="C4" i="17" s="1"/>
  <c r="X4" i="1"/>
  <c r="C4" i="16" s="1"/>
  <c r="W4" i="1"/>
  <c r="C4" i="15" s="1"/>
  <c r="V4" i="1"/>
  <c r="C4" i="14" s="1"/>
  <c r="U4" i="1"/>
  <c r="C4" i="13" s="1"/>
  <c r="S4" i="1"/>
  <c r="Y3" i="1"/>
  <c r="C3" i="17" s="1"/>
  <c r="X3" i="1"/>
  <c r="C3" i="16" s="1"/>
  <c r="W3" i="1"/>
  <c r="C3" i="15" s="1"/>
  <c r="V3" i="1"/>
  <c r="C3" i="14" s="1"/>
  <c r="U3" i="1"/>
  <c r="C3" i="13" s="1"/>
  <c r="S3" i="1"/>
  <c r="J3" i="1"/>
  <c r="Y2" i="1"/>
  <c r="X2" i="1"/>
  <c r="C2" i="16" s="1"/>
  <c r="W2" i="1"/>
  <c r="V2" i="1"/>
  <c r="U2" i="1"/>
  <c r="S2" i="1"/>
  <c r="AG31" i="2" l="1"/>
  <c r="AU31" i="2" s="1"/>
  <c r="AU25" i="2"/>
  <c r="Y5" i="4"/>
  <c r="Y17" i="4"/>
  <c r="AA17" i="4" s="1"/>
  <c r="AG13" i="2"/>
  <c r="AU13" i="2" s="1"/>
  <c r="AG18" i="2"/>
  <c r="AU18" i="2" s="1"/>
  <c r="A33" i="2"/>
  <c r="C58" i="2"/>
  <c r="Y6" i="4"/>
  <c r="C19" i="3"/>
  <c r="H19" i="3" s="1"/>
  <c r="A37" i="3"/>
  <c r="A48" i="3"/>
  <c r="AG16" i="2"/>
  <c r="AU16" i="2" s="1"/>
  <c r="A37" i="2"/>
  <c r="A27" i="3"/>
  <c r="A32" i="3"/>
  <c r="C59" i="3"/>
  <c r="Y25" i="4"/>
  <c r="X2" i="9"/>
  <c r="X4" i="9"/>
  <c r="X6" i="9"/>
  <c r="X8" i="9"/>
  <c r="Z8" i="9" s="1"/>
  <c r="K8" i="1" s="1"/>
  <c r="X10" i="9"/>
  <c r="X12" i="9"/>
  <c r="Z12" i="9" s="1"/>
  <c r="K12" i="1" s="1"/>
  <c r="X14" i="9"/>
  <c r="X16" i="9"/>
  <c r="Z16" i="9" s="1"/>
  <c r="K16" i="1" s="1"/>
  <c r="X18" i="9"/>
  <c r="X20" i="9"/>
  <c r="X22" i="9"/>
  <c r="X32" i="9"/>
  <c r="X34" i="9"/>
  <c r="X36" i="9"/>
  <c r="X46" i="9"/>
  <c r="X54" i="9"/>
  <c r="Z54" i="9" s="1"/>
  <c r="K54" i="1" s="1"/>
  <c r="X3" i="9"/>
  <c r="X7" i="9"/>
  <c r="X9" i="9"/>
  <c r="X11" i="9"/>
  <c r="Z11" i="9" s="1"/>
  <c r="K11" i="1" s="1"/>
  <c r="X13" i="9"/>
  <c r="Z13" i="9" s="1"/>
  <c r="K13" i="1" s="1"/>
  <c r="X15" i="9"/>
  <c r="X17" i="9"/>
  <c r="X19" i="9"/>
  <c r="Z19" i="9" s="1"/>
  <c r="K19" i="1" s="1"/>
  <c r="X21" i="9"/>
  <c r="X23" i="9"/>
  <c r="X33" i="9"/>
  <c r="X35" i="9"/>
  <c r="X37" i="9"/>
  <c r="Z37" i="9" s="1"/>
  <c r="K37" i="1" s="1"/>
  <c r="X47" i="9"/>
  <c r="Z47" i="9" s="1"/>
  <c r="K47" i="1" s="1"/>
  <c r="C50" i="2"/>
  <c r="C51" i="3"/>
  <c r="G20" i="10"/>
  <c r="N20" i="10"/>
  <c r="C30" i="2"/>
  <c r="H30" i="2" s="1"/>
  <c r="C54" i="2"/>
  <c r="C55" i="3"/>
  <c r="C19" i="2"/>
  <c r="H19" i="2" s="1"/>
  <c r="C56" i="2"/>
  <c r="C57" i="3"/>
  <c r="X5" i="9"/>
  <c r="Y8" i="4"/>
  <c r="Y12" i="4"/>
  <c r="Y14" i="4"/>
  <c r="Y20" i="4"/>
  <c r="AA20" i="4" s="1"/>
  <c r="Y26" i="4"/>
  <c r="AA26" i="4" s="1"/>
  <c r="Y30" i="4"/>
  <c r="AA30" i="4" s="1"/>
  <c r="X29" i="9"/>
  <c r="Z29" i="9" s="1"/>
  <c r="K29" i="1" s="1"/>
  <c r="X40" i="9"/>
  <c r="X41" i="9"/>
  <c r="X42" i="9"/>
  <c r="X43" i="9"/>
  <c r="Z43" i="9" s="1"/>
  <c r="K43" i="1" s="1"/>
  <c r="X44" i="9"/>
  <c r="Z44" i="9" s="1"/>
  <c r="K44" i="1" s="1"/>
  <c r="A61" i="2"/>
  <c r="Y10" i="4"/>
  <c r="Y18" i="4"/>
  <c r="AA18" i="4" s="1"/>
  <c r="BE50" i="7"/>
  <c r="AG26" i="2"/>
  <c r="AU26" i="2" s="1"/>
  <c r="A18" i="2"/>
  <c r="A18" i="29"/>
  <c r="C18" i="3"/>
  <c r="H18" i="3" s="1"/>
  <c r="C18" i="29"/>
  <c r="H18" i="29" s="1"/>
  <c r="H18" i="6"/>
  <c r="C20" i="3"/>
  <c r="H20" i="3" s="1"/>
  <c r="C20" i="29"/>
  <c r="H20" i="29" s="1"/>
  <c r="C21" i="3"/>
  <c r="H21" i="3" s="1"/>
  <c r="C21" i="29"/>
  <c r="H21" i="29" s="1"/>
  <c r="A22" i="2"/>
  <c r="A22" i="29"/>
  <c r="H22" i="6"/>
  <c r="C22" i="29"/>
  <c r="H22" i="29" s="1"/>
  <c r="A23" i="3"/>
  <c r="A23" i="29"/>
  <c r="H23" i="6"/>
  <c r="C23" i="29"/>
  <c r="H23" i="29" s="1"/>
  <c r="A24" i="3"/>
  <c r="A24" i="29"/>
  <c r="H24" i="6"/>
  <c r="C24" i="29"/>
  <c r="H24" i="29" s="1"/>
  <c r="A25" i="3"/>
  <c r="A25" i="29"/>
  <c r="H25" i="6"/>
  <c r="C25" i="29"/>
  <c r="H25" i="29" s="1"/>
  <c r="H26" i="6"/>
  <c r="C26" i="29"/>
  <c r="H26" i="29" s="1"/>
  <c r="C28" i="3"/>
  <c r="H28" i="3" s="1"/>
  <c r="C28" i="29"/>
  <c r="H28" i="29" s="1"/>
  <c r="A29" i="2"/>
  <c r="A29" i="29"/>
  <c r="C29" i="2"/>
  <c r="H29" i="2" s="1"/>
  <c r="C29" i="29"/>
  <c r="H29" i="29" s="1"/>
  <c r="A30" i="3"/>
  <c r="A30" i="29"/>
  <c r="H30" i="6"/>
  <c r="C30" i="29"/>
  <c r="H30" i="29" s="1"/>
  <c r="A31" i="3"/>
  <c r="A31" i="29"/>
  <c r="C31" i="3"/>
  <c r="H31" i="3" s="1"/>
  <c r="C31" i="29"/>
  <c r="H31" i="29" s="1"/>
  <c r="H32" i="6"/>
  <c r="C32" i="29"/>
  <c r="H32" i="29" s="1"/>
  <c r="H33" i="6"/>
  <c r="C33" i="29"/>
  <c r="H33" i="29" s="1"/>
  <c r="H34" i="6"/>
  <c r="C34" i="29"/>
  <c r="H34" i="29" s="1"/>
  <c r="H35" i="6"/>
  <c r="C35" i="29"/>
  <c r="H35" i="29" s="1"/>
  <c r="A36" i="3"/>
  <c r="A36" i="29"/>
  <c r="H36" i="6"/>
  <c r="C36" i="29"/>
  <c r="H36" i="29" s="1"/>
  <c r="C37" i="2"/>
  <c r="H37" i="2" s="1"/>
  <c r="C37" i="29"/>
  <c r="H37" i="29" s="1"/>
  <c r="A38" i="3"/>
  <c r="A38" i="29"/>
  <c r="H38" i="6"/>
  <c r="C38" i="29"/>
  <c r="H38" i="29" s="1"/>
  <c r="A39" i="2"/>
  <c r="A39" i="29"/>
  <c r="H39" i="6"/>
  <c r="C39" i="29"/>
  <c r="H39" i="29" s="1"/>
  <c r="A40" i="2"/>
  <c r="A40" i="29"/>
  <c r="C40" i="3"/>
  <c r="H40" i="3" s="1"/>
  <c r="C40" i="29"/>
  <c r="H40" i="29" s="1"/>
  <c r="A41" i="2"/>
  <c r="A41" i="29"/>
  <c r="H41" i="6"/>
  <c r="C41" i="29"/>
  <c r="H41" i="29" s="1"/>
  <c r="A42" i="3"/>
  <c r="A42" i="29"/>
  <c r="H42" i="6"/>
  <c r="C42" i="29"/>
  <c r="H42" i="29" s="1"/>
  <c r="A43" i="3"/>
  <c r="A43" i="29"/>
  <c r="H43" i="6"/>
  <c r="C43" i="29"/>
  <c r="H43" i="29" s="1"/>
  <c r="A44" i="2"/>
  <c r="A44" i="29"/>
  <c r="C44" i="2"/>
  <c r="H44" i="2" s="1"/>
  <c r="C44" i="29"/>
  <c r="H44" i="29" s="1"/>
  <c r="A45" i="2"/>
  <c r="A45" i="29"/>
  <c r="H45" i="6"/>
  <c r="C45" i="29"/>
  <c r="H45" i="29" s="1"/>
  <c r="A46" i="3"/>
  <c r="A46" i="29"/>
  <c r="H46" i="6"/>
  <c r="C46" i="29"/>
  <c r="H46" i="29" s="1"/>
  <c r="C47" i="2"/>
  <c r="H47" i="2" s="1"/>
  <c r="C47" i="29"/>
  <c r="H47" i="29" s="1"/>
  <c r="C48" i="3"/>
  <c r="H48" i="3" s="1"/>
  <c r="C48" i="29"/>
  <c r="H48" i="29" s="1"/>
  <c r="A49" i="3"/>
  <c r="A49" i="29"/>
  <c r="A50" i="2"/>
  <c r="A50" i="29"/>
  <c r="A51" i="2"/>
  <c r="A51" i="29"/>
  <c r="A52" i="2"/>
  <c r="A52" i="29"/>
  <c r="A53" i="3"/>
  <c r="A53" i="29"/>
  <c r="A54" i="3"/>
  <c r="A54" i="29"/>
  <c r="A55" i="2"/>
  <c r="A55" i="29"/>
  <c r="A56" i="3"/>
  <c r="A56" i="29"/>
  <c r="A57" i="2"/>
  <c r="A57" i="29"/>
  <c r="A58" i="3"/>
  <c r="A58" i="29"/>
  <c r="A59" i="2"/>
  <c r="A59" i="29"/>
  <c r="BE12" i="7"/>
  <c r="BE22" i="7"/>
  <c r="BE33" i="7"/>
  <c r="BE35" i="7"/>
  <c r="BE37" i="7"/>
  <c r="BE41" i="7"/>
  <c r="BE57" i="7"/>
  <c r="BE58" i="7"/>
  <c r="X55" i="9"/>
  <c r="Z55" i="9" s="1"/>
  <c r="K55" i="1" s="1"/>
  <c r="H15" i="20"/>
  <c r="G4" i="21"/>
  <c r="H3" i="21"/>
  <c r="I3" i="21" s="1"/>
  <c r="A61" i="3"/>
  <c r="A66" i="2"/>
  <c r="A66" i="29"/>
  <c r="A64" i="2"/>
  <c r="A64" i="29"/>
  <c r="A62" i="2"/>
  <c r="A62" i="29"/>
  <c r="A60" i="3"/>
  <c r="A60" i="29"/>
  <c r="C60" i="3"/>
  <c r="H60" i="3" s="1"/>
  <c r="C60" i="29"/>
  <c r="C61" i="3"/>
  <c r="H61" i="3" s="1"/>
  <c r="C61" i="29"/>
  <c r="C62" i="3"/>
  <c r="C62" i="29"/>
  <c r="C63" i="3"/>
  <c r="H63" i="3" s="1"/>
  <c r="C63" i="29"/>
  <c r="C64" i="3"/>
  <c r="C64" i="29"/>
  <c r="C65" i="3"/>
  <c r="H65" i="3" s="1"/>
  <c r="C65" i="29"/>
  <c r="C66" i="3"/>
  <c r="H66" i="3" s="1"/>
  <c r="C66" i="29"/>
  <c r="C67" i="3"/>
  <c r="H67" i="3" s="1"/>
  <c r="C67" i="29"/>
  <c r="D46" i="3"/>
  <c r="D46" i="29"/>
  <c r="D44" i="3"/>
  <c r="D44" i="29"/>
  <c r="D42" i="2"/>
  <c r="D42" i="29"/>
  <c r="D40" i="2"/>
  <c r="D40" i="29"/>
  <c r="D38" i="3"/>
  <c r="D38" i="29"/>
  <c r="D36" i="3"/>
  <c r="D36" i="29"/>
  <c r="G64" i="5"/>
  <c r="N64" i="5" s="1"/>
  <c r="P64" i="5" s="1"/>
  <c r="G60" i="5"/>
  <c r="N60" i="5" s="1"/>
  <c r="P60" i="5" s="1"/>
  <c r="G67" i="5"/>
  <c r="N67" i="5" s="1"/>
  <c r="P67" i="5" s="1"/>
  <c r="G63" i="5"/>
  <c r="N63" i="5" s="1"/>
  <c r="P63" i="5" s="1"/>
  <c r="G4" i="5"/>
  <c r="N4" i="5" s="1"/>
  <c r="P4" i="5" s="1"/>
  <c r="G6" i="5"/>
  <c r="G12" i="5"/>
  <c r="N12" i="5" s="1"/>
  <c r="P12" i="5" s="1"/>
  <c r="AG7" i="2"/>
  <c r="AU7" i="2" s="1"/>
  <c r="AG10" i="2"/>
  <c r="AU10" i="2" s="1"/>
  <c r="AG15" i="2"/>
  <c r="C18" i="2"/>
  <c r="H18" i="2" s="1"/>
  <c r="AG20" i="2"/>
  <c r="AU20" i="2" s="1"/>
  <c r="AG22" i="2"/>
  <c r="AU22" i="2" s="1"/>
  <c r="AG23" i="2"/>
  <c r="AU23" i="2" s="1"/>
  <c r="A26" i="2"/>
  <c r="A32" i="2"/>
  <c r="A35" i="2"/>
  <c r="A36" i="2"/>
  <c r="A48" i="2"/>
  <c r="C48" i="2"/>
  <c r="C51" i="2"/>
  <c r="H51" i="2" s="1"/>
  <c r="C53" i="2"/>
  <c r="H53" i="2" s="1"/>
  <c r="C55" i="2"/>
  <c r="C57" i="2"/>
  <c r="H57" i="2" s="1"/>
  <c r="C59" i="2"/>
  <c r="A21" i="3"/>
  <c r="C23" i="3"/>
  <c r="H23" i="3" s="1"/>
  <c r="A26" i="3"/>
  <c r="A28" i="3"/>
  <c r="A33" i="3"/>
  <c r="A44" i="3"/>
  <c r="C44" i="3"/>
  <c r="H44" i="3" s="1"/>
  <c r="A45" i="3"/>
  <c r="C50" i="3"/>
  <c r="C52" i="3"/>
  <c r="H52" i="3" s="1"/>
  <c r="C54" i="3"/>
  <c r="C56" i="3"/>
  <c r="H56" i="3" s="1"/>
  <c r="Y2" i="4"/>
  <c r="AA2" i="4" s="1"/>
  <c r="Y4" i="4"/>
  <c r="Y15" i="4"/>
  <c r="AA15" i="4" s="1"/>
  <c r="Y19" i="4"/>
  <c r="AA19" i="4" s="1"/>
  <c r="Y21" i="4"/>
  <c r="AA21" i="4" s="1"/>
  <c r="Y23" i="4"/>
  <c r="Y28" i="4"/>
  <c r="Y29" i="4"/>
  <c r="Y31" i="4"/>
  <c r="G3" i="5"/>
  <c r="G5" i="5"/>
  <c r="G7" i="5"/>
  <c r="G9" i="5"/>
  <c r="A2" i="3"/>
  <c r="A2" i="29"/>
  <c r="C2" i="2"/>
  <c r="H2" i="2" s="1"/>
  <c r="C2" i="29"/>
  <c r="H2" i="29" s="1"/>
  <c r="A3" i="3"/>
  <c r="A3" i="29"/>
  <c r="H3" i="6"/>
  <c r="C3" i="29"/>
  <c r="H3" i="29" s="1"/>
  <c r="A4" i="3"/>
  <c r="A4" i="29"/>
  <c r="H4" i="6"/>
  <c r="C4" i="29"/>
  <c r="H4" i="29" s="1"/>
  <c r="A5" i="2"/>
  <c r="A5" i="29"/>
  <c r="H5" i="6"/>
  <c r="C5" i="29"/>
  <c r="H5" i="29" s="1"/>
  <c r="A6" i="2"/>
  <c r="A6" i="29"/>
  <c r="H6" i="6"/>
  <c r="C6" i="29"/>
  <c r="H6" i="29" s="1"/>
  <c r="A7" i="2"/>
  <c r="A7" i="29"/>
  <c r="H7" i="6"/>
  <c r="C7" i="29"/>
  <c r="H7" i="29" s="1"/>
  <c r="A8" i="3"/>
  <c r="A8" i="29"/>
  <c r="H8" i="6"/>
  <c r="C8" i="29"/>
  <c r="H8" i="29" s="1"/>
  <c r="A9" i="3"/>
  <c r="A9" i="29"/>
  <c r="C9" i="3"/>
  <c r="H9" i="3" s="1"/>
  <c r="C9" i="29"/>
  <c r="H9" i="29" s="1"/>
  <c r="C10" i="3"/>
  <c r="H10" i="3" s="1"/>
  <c r="C10" i="29"/>
  <c r="H10" i="29" s="1"/>
  <c r="A11" i="2"/>
  <c r="A11" i="29"/>
  <c r="A12" i="3"/>
  <c r="A12" i="29"/>
  <c r="H12" i="6"/>
  <c r="C12" i="29"/>
  <c r="H12" i="29" s="1"/>
  <c r="A13" i="2"/>
  <c r="A13" i="29"/>
  <c r="H13" i="6"/>
  <c r="C13" i="29"/>
  <c r="H13" i="29" s="1"/>
  <c r="A14" i="3"/>
  <c r="A14" i="29"/>
  <c r="H14" i="6"/>
  <c r="C14" i="29"/>
  <c r="H14" i="29" s="1"/>
  <c r="A15" i="3"/>
  <c r="A15" i="29"/>
  <c r="C15" i="2"/>
  <c r="H15" i="2" s="1"/>
  <c r="C15" i="29"/>
  <c r="H15" i="29" s="1"/>
  <c r="A16" i="3"/>
  <c r="A16" i="29"/>
  <c r="H16" i="6"/>
  <c r="C16" i="29"/>
  <c r="H16" i="29" s="1"/>
  <c r="A17" i="3"/>
  <c r="A17" i="29"/>
  <c r="C17" i="2"/>
  <c r="H17" i="2" s="1"/>
  <c r="C17" i="29"/>
  <c r="H17" i="29" s="1"/>
  <c r="H17" i="6"/>
  <c r="A19" i="3"/>
  <c r="A19" i="29"/>
  <c r="H19" i="6"/>
  <c r="BE3" i="7"/>
  <c r="BE19" i="7"/>
  <c r="BE36" i="7"/>
  <c r="Z21" i="9"/>
  <c r="K21" i="1" s="1"/>
  <c r="X24" i="9"/>
  <c r="X25" i="9"/>
  <c r="Z25" i="9" s="1"/>
  <c r="K25" i="1" s="1"/>
  <c r="X26" i="9"/>
  <c r="X27" i="9"/>
  <c r="Z27" i="9" s="1"/>
  <c r="K27" i="1" s="1"/>
  <c r="X28" i="9"/>
  <c r="X30" i="9"/>
  <c r="Z30" i="9" s="1"/>
  <c r="K30" i="1" s="1"/>
  <c r="X31" i="9"/>
  <c r="Z31" i="9" s="1"/>
  <c r="K31" i="1" s="1"/>
  <c r="X38" i="9"/>
  <c r="X39" i="9"/>
  <c r="Z39" i="9" s="1"/>
  <c r="K39" i="1" s="1"/>
  <c r="X45" i="9"/>
  <c r="X48" i="9"/>
  <c r="X49" i="9"/>
  <c r="Z49" i="9" s="1"/>
  <c r="K49" i="1" s="1"/>
  <c r="X50" i="9"/>
  <c r="Z50" i="9" s="1"/>
  <c r="K50" i="1" s="1"/>
  <c r="X51" i="9"/>
  <c r="Z51" i="9" s="1"/>
  <c r="K51" i="1" s="1"/>
  <c r="X52" i="9"/>
  <c r="Z52" i="9" s="1"/>
  <c r="K52" i="1" s="1"/>
  <c r="X53" i="9"/>
  <c r="Z53" i="9" s="1"/>
  <c r="K53" i="1" s="1"/>
  <c r="X56" i="9"/>
  <c r="X57" i="9"/>
  <c r="X58" i="9"/>
  <c r="X59" i="9"/>
  <c r="G2" i="10"/>
  <c r="G3" i="10"/>
  <c r="G4" i="10"/>
  <c r="G5" i="10"/>
  <c r="G6" i="10"/>
  <c r="G8" i="10"/>
  <c r="G9" i="10"/>
  <c r="G10" i="10"/>
  <c r="G11" i="10"/>
  <c r="A67" i="3"/>
  <c r="A67" i="29"/>
  <c r="A65" i="3"/>
  <c r="A65" i="29"/>
  <c r="A63" i="3"/>
  <c r="A63" i="29"/>
  <c r="G65" i="10"/>
  <c r="N65" i="10" s="1"/>
  <c r="P65" i="10" s="1"/>
  <c r="L65" i="1" s="1"/>
  <c r="D67" i="3"/>
  <c r="D67" i="29"/>
  <c r="D65" i="3"/>
  <c r="D65" i="29"/>
  <c r="D45" i="3"/>
  <c r="D45" i="29"/>
  <c r="D43" i="3"/>
  <c r="D43" i="29"/>
  <c r="D41" i="2"/>
  <c r="D41" i="29"/>
  <c r="D39" i="2"/>
  <c r="D39" i="29"/>
  <c r="D37" i="3"/>
  <c r="D37" i="29"/>
  <c r="G66" i="5"/>
  <c r="N66" i="5" s="1"/>
  <c r="P66" i="5" s="1"/>
  <c r="G62" i="5"/>
  <c r="N62" i="5" s="1"/>
  <c r="P62" i="5" s="1"/>
  <c r="G65" i="5"/>
  <c r="N65" i="5" s="1"/>
  <c r="P65" i="5" s="1"/>
  <c r="C22" i="3"/>
  <c r="H22" i="3" s="1"/>
  <c r="C25" i="2"/>
  <c r="H25" i="2" s="1"/>
  <c r="A41" i="3"/>
  <c r="D44" i="2"/>
  <c r="C25" i="3"/>
  <c r="H25" i="3" s="1"/>
  <c r="A39" i="3"/>
  <c r="C43" i="3"/>
  <c r="H43" i="3" s="1"/>
  <c r="A57" i="3"/>
  <c r="H40" i="6"/>
  <c r="A49" i="2"/>
  <c r="A2" i="2"/>
  <c r="C24" i="2"/>
  <c r="H24" i="2" s="1"/>
  <c r="C39" i="2"/>
  <c r="H39" i="2" s="1"/>
  <c r="A46" i="2"/>
  <c r="C24" i="3"/>
  <c r="H24" i="3" s="1"/>
  <c r="C22" i="2"/>
  <c r="H22" i="2" s="1"/>
  <c r="C4" i="3"/>
  <c r="H4" i="3" s="1"/>
  <c r="A40" i="3"/>
  <c r="H28" i="6"/>
  <c r="C23" i="2"/>
  <c r="H23" i="2" s="1"/>
  <c r="AB61" i="1"/>
  <c r="C2" i="14"/>
  <c r="D45" i="2"/>
  <c r="C38" i="2"/>
  <c r="H38" i="2" s="1"/>
  <c r="C16" i="3"/>
  <c r="H16" i="3" s="1"/>
  <c r="C38" i="3"/>
  <c r="H38" i="3" s="1"/>
  <c r="D39" i="3"/>
  <c r="H31" i="6"/>
  <c r="A62" i="3"/>
  <c r="C60" i="2"/>
  <c r="C2" i="17"/>
  <c r="A15" i="2"/>
  <c r="C31" i="2"/>
  <c r="H31" i="2" s="1"/>
  <c r="C33" i="2"/>
  <c r="H33" i="2" s="1"/>
  <c r="D43" i="2"/>
  <c r="C8" i="3"/>
  <c r="H8" i="3" s="1"/>
  <c r="C15" i="3"/>
  <c r="H15" i="3" s="1"/>
  <c r="C35" i="3"/>
  <c r="H35" i="3" s="1"/>
  <c r="D52" i="3"/>
  <c r="H10" i="6"/>
  <c r="H55" i="6"/>
  <c r="G57" i="7"/>
  <c r="C2" i="13"/>
  <c r="AD61" i="1"/>
  <c r="A16" i="2"/>
  <c r="A12" i="2"/>
  <c r="A17" i="2"/>
  <c r="A13" i="3"/>
  <c r="C66" i="2"/>
  <c r="C4" i="2"/>
  <c r="H4" i="2" s="1"/>
  <c r="C10" i="2"/>
  <c r="H10" i="2" s="1"/>
  <c r="C35" i="2"/>
  <c r="H35" i="2" s="1"/>
  <c r="C34" i="3"/>
  <c r="H34" i="3" s="1"/>
  <c r="D51" i="3"/>
  <c r="D36" i="2"/>
  <c r="A60" i="2"/>
  <c r="C2" i="15"/>
  <c r="C5" i="2"/>
  <c r="H5" i="2" s="1"/>
  <c r="A31" i="2"/>
  <c r="A66" i="3"/>
  <c r="C65" i="2"/>
  <c r="A22" i="3"/>
  <c r="A52" i="3"/>
  <c r="A8" i="2"/>
  <c r="A38" i="2"/>
  <c r="C40" i="2"/>
  <c r="H40" i="2" s="1"/>
  <c r="A54" i="2"/>
  <c r="A58" i="2"/>
  <c r="A7" i="3"/>
  <c r="C33" i="3"/>
  <c r="H33" i="3" s="1"/>
  <c r="C41" i="3"/>
  <c r="H41" i="3" s="1"/>
  <c r="A24" i="2"/>
  <c r="A5" i="3"/>
  <c r="C32" i="3"/>
  <c r="H32" i="3" s="1"/>
  <c r="A50" i="3"/>
  <c r="A55" i="3"/>
  <c r="H44" i="6"/>
  <c r="N45" i="10"/>
  <c r="P45" i="10" s="1"/>
  <c r="L45" i="1" s="1"/>
  <c r="C63" i="2"/>
  <c r="D64" i="2"/>
  <c r="D64" i="3"/>
  <c r="D24" i="3"/>
  <c r="D16" i="3"/>
  <c r="C46" i="2"/>
  <c r="H46" i="2" s="1"/>
  <c r="C26" i="3"/>
  <c r="H26" i="3" s="1"/>
  <c r="H21" i="6"/>
  <c r="A67" i="2"/>
  <c r="C67" i="2"/>
  <c r="D63" i="2"/>
  <c r="D63" i="3"/>
  <c r="D31" i="3"/>
  <c r="D23" i="3"/>
  <c r="A19" i="2"/>
  <c r="C28" i="2"/>
  <c r="H28" i="2" s="1"/>
  <c r="C32" i="2"/>
  <c r="H32" i="2" s="1"/>
  <c r="C41" i="2"/>
  <c r="H41" i="2" s="1"/>
  <c r="A56" i="2"/>
  <c r="C3" i="3"/>
  <c r="H3" i="3" s="1"/>
  <c r="C36" i="3"/>
  <c r="H36" i="3" s="1"/>
  <c r="C37" i="3"/>
  <c r="H37" i="3" s="1"/>
  <c r="C46" i="3"/>
  <c r="H46" i="3" s="1"/>
  <c r="A59" i="3"/>
  <c r="H37" i="6"/>
  <c r="C64" i="2"/>
  <c r="D67" i="2"/>
  <c r="D62" i="2"/>
  <c r="D62" i="3"/>
  <c r="D6" i="3"/>
  <c r="H20" i="6"/>
  <c r="I3" i="6"/>
  <c r="A4" i="2"/>
  <c r="A9" i="2"/>
  <c r="C16" i="2"/>
  <c r="H16" i="2" s="1"/>
  <c r="C20" i="2"/>
  <c r="H20" i="2" s="1"/>
  <c r="A23" i="2"/>
  <c r="A30" i="2"/>
  <c r="C36" i="2"/>
  <c r="H36" i="2" s="1"/>
  <c r="C45" i="3"/>
  <c r="H45" i="3" s="1"/>
  <c r="H9" i="6"/>
  <c r="H23" i="20"/>
  <c r="G45" i="7"/>
  <c r="C61" i="2"/>
  <c r="C3" i="2"/>
  <c r="H3" i="2" s="1"/>
  <c r="A25" i="2"/>
  <c r="C26" i="2"/>
  <c r="H26" i="2" s="1"/>
  <c r="C34" i="2"/>
  <c r="H34" i="2" s="1"/>
  <c r="C45" i="2"/>
  <c r="H45" i="2" s="1"/>
  <c r="C12" i="3"/>
  <c r="H12" i="3" s="1"/>
  <c r="C13" i="3"/>
  <c r="H13" i="3" s="1"/>
  <c r="C17" i="3"/>
  <c r="H17" i="3" s="1"/>
  <c r="A51" i="3"/>
  <c r="C62" i="2"/>
  <c r="D66" i="2"/>
  <c r="D66" i="3"/>
  <c r="H48" i="2"/>
  <c r="H54" i="2"/>
  <c r="H47" i="3"/>
  <c r="H51" i="3"/>
  <c r="H14" i="20"/>
  <c r="G50" i="7"/>
  <c r="G52" i="7"/>
  <c r="G47" i="7"/>
  <c r="G51" i="7"/>
  <c r="G56" i="7"/>
  <c r="G54" i="7"/>
  <c r="H65" i="20"/>
  <c r="H64" i="20"/>
  <c r="H62" i="20"/>
  <c r="H60" i="20"/>
  <c r="H67" i="20"/>
  <c r="H61" i="20"/>
  <c r="H66" i="20"/>
  <c r="H63" i="20"/>
  <c r="H64" i="3"/>
  <c r="H62" i="3"/>
  <c r="H62" i="6"/>
  <c r="H47" i="6"/>
  <c r="H56" i="6"/>
  <c r="H65" i="6"/>
  <c r="H55" i="2"/>
  <c r="H55" i="3"/>
  <c r="H48" i="6"/>
  <c r="H59" i="3"/>
  <c r="H66" i="6"/>
  <c r="H56" i="2"/>
  <c r="H53" i="3"/>
  <c r="H58" i="3"/>
  <c r="H51" i="6"/>
  <c r="H53" i="20"/>
  <c r="H61" i="6"/>
  <c r="H63" i="6"/>
  <c r="H58" i="2"/>
  <c r="H54" i="3"/>
  <c r="H54" i="6"/>
  <c r="H57" i="3"/>
  <c r="H52" i="6"/>
  <c r="H57" i="6"/>
  <c r="H58" i="6"/>
  <c r="H59" i="6"/>
  <c r="H64" i="6"/>
  <c r="H50" i="3"/>
  <c r="H60" i="6"/>
  <c r="H50" i="2"/>
  <c r="H59" i="2"/>
  <c r="H50" i="6"/>
  <c r="H52" i="2"/>
  <c r="H53" i="6"/>
  <c r="H67" i="6"/>
  <c r="G66" i="7"/>
  <c r="G65" i="7"/>
  <c r="G64" i="7"/>
  <c r="G63" i="7"/>
  <c r="G62" i="7"/>
  <c r="G61" i="7"/>
  <c r="G60" i="7"/>
  <c r="G67" i="7"/>
  <c r="G48" i="7"/>
  <c r="G49" i="7"/>
  <c r="G53" i="7"/>
  <c r="G55" i="7"/>
  <c r="G58" i="7"/>
  <c r="G59" i="7"/>
  <c r="H13" i="20"/>
  <c r="H17" i="20"/>
  <c r="H21" i="20"/>
  <c r="H16" i="20"/>
  <c r="H18" i="20"/>
  <c r="N31" i="5"/>
  <c r="P31" i="5" s="1"/>
  <c r="G30" i="7"/>
  <c r="G33" i="7"/>
  <c r="G42" i="7"/>
  <c r="G14" i="7"/>
  <c r="G21" i="7"/>
  <c r="G41" i="7"/>
  <c r="G13" i="7"/>
  <c r="G16" i="7"/>
  <c r="G19" i="7"/>
  <c r="G39" i="7"/>
  <c r="G17" i="7"/>
  <c r="G20" i="7"/>
  <c r="G22" i="7"/>
  <c r="G27" i="7"/>
  <c r="G29" i="7"/>
  <c r="G32" i="7"/>
  <c r="G46" i="7"/>
  <c r="G18" i="7"/>
  <c r="G26" i="7"/>
  <c r="G36" i="7"/>
  <c r="G24" i="7"/>
  <c r="G43" i="7"/>
  <c r="Z20" i="9"/>
  <c r="K20" i="1" s="1"/>
  <c r="Z15" i="9"/>
  <c r="K15" i="1" s="1"/>
  <c r="G66" i="10"/>
  <c r="N66" i="10" s="1"/>
  <c r="P66" i="10" s="1"/>
  <c r="L66" i="1" s="1"/>
  <c r="G63" i="10"/>
  <c r="N63" i="10" s="1"/>
  <c r="P63" i="10" s="1"/>
  <c r="L63" i="1" s="1"/>
  <c r="G60" i="10"/>
  <c r="N60" i="10" s="1"/>
  <c r="P60" i="10" s="1"/>
  <c r="L60" i="1" s="1"/>
  <c r="G62" i="10"/>
  <c r="N62" i="10" s="1"/>
  <c r="P62" i="10" s="1"/>
  <c r="L62" i="1" s="1"/>
  <c r="G67" i="10"/>
  <c r="N67" i="10" s="1"/>
  <c r="P67" i="10" s="1"/>
  <c r="L67" i="1" s="1"/>
  <c r="G64" i="10"/>
  <c r="N64" i="10" s="1"/>
  <c r="P64" i="10" s="1"/>
  <c r="L64" i="1" s="1"/>
  <c r="G61" i="10"/>
  <c r="N61" i="10" s="1"/>
  <c r="P61" i="10" s="1"/>
  <c r="L61" i="1" s="1"/>
  <c r="N10" i="10"/>
  <c r="P10" i="10" s="1"/>
  <c r="L10" i="1" s="1"/>
  <c r="N16" i="10"/>
  <c r="P16" i="10" s="1"/>
  <c r="L16" i="1" s="1"/>
  <c r="N26" i="10"/>
  <c r="P26" i="10" s="1"/>
  <c r="L26" i="1" s="1"/>
  <c r="N42" i="10"/>
  <c r="P42" i="10" s="1"/>
  <c r="L42" i="1" s="1"/>
  <c r="P2" i="10"/>
  <c r="L2" i="1" s="1"/>
  <c r="D46" i="2"/>
  <c r="N36" i="10"/>
  <c r="P36" i="10" s="1"/>
  <c r="L36" i="1" s="1"/>
  <c r="N21" i="10"/>
  <c r="P21" i="10" s="1"/>
  <c r="L21" i="1" s="1"/>
  <c r="P20" i="10"/>
  <c r="L20" i="1" s="1"/>
  <c r="N44" i="10"/>
  <c r="P44" i="10" s="1"/>
  <c r="L44" i="1" s="1"/>
  <c r="P4" i="10"/>
  <c r="L4" i="1" s="1"/>
  <c r="P5" i="10"/>
  <c r="L5" i="1" s="1"/>
  <c r="N32" i="10"/>
  <c r="P32" i="10" s="1"/>
  <c r="L32" i="1" s="1"/>
  <c r="N35" i="10"/>
  <c r="P35" i="10" s="1"/>
  <c r="L35" i="1" s="1"/>
  <c r="N37" i="10"/>
  <c r="P37" i="10" s="1"/>
  <c r="L37" i="1" s="1"/>
  <c r="N28" i="10"/>
  <c r="P28" i="10" s="1"/>
  <c r="L28" i="1" s="1"/>
  <c r="N40" i="10"/>
  <c r="P40" i="10" s="1"/>
  <c r="L40" i="1" s="1"/>
  <c r="N24" i="10"/>
  <c r="P24" i="10" s="1"/>
  <c r="L24" i="1" s="1"/>
  <c r="N11" i="10"/>
  <c r="P11" i="10" s="1"/>
  <c r="L11" i="1" s="1"/>
  <c r="N19" i="10"/>
  <c r="P19" i="10" s="1"/>
  <c r="L19" i="1" s="1"/>
  <c r="N29" i="10"/>
  <c r="P29" i="10" s="1"/>
  <c r="L29" i="1" s="1"/>
  <c r="Z9" i="9"/>
  <c r="K9" i="1" s="1"/>
  <c r="Z7" i="9"/>
  <c r="K7" i="1" s="1"/>
  <c r="Z5" i="9"/>
  <c r="K5" i="1" s="1"/>
  <c r="Z4" i="9"/>
  <c r="K4" i="1" s="1"/>
  <c r="Z2" i="9"/>
  <c r="K2" i="1" s="1"/>
  <c r="A63" i="2"/>
  <c r="A64" i="3"/>
  <c r="A65" i="2"/>
  <c r="AB63" i="1"/>
  <c r="AD63" i="1"/>
  <c r="AD66" i="1"/>
  <c r="AB65" i="1"/>
  <c r="AB64" i="1"/>
  <c r="AD67" i="1"/>
  <c r="AD65" i="1"/>
  <c r="AD60" i="1"/>
  <c r="AD62" i="1"/>
  <c r="AB60" i="1"/>
  <c r="AB62" i="1"/>
  <c r="AB67" i="1"/>
  <c r="AD64" i="1"/>
  <c r="AB66" i="1"/>
  <c r="N17" i="10"/>
  <c r="P17" i="10" s="1"/>
  <c r="L17" i="1" s="1"/>
  <c r="H15" i="6"/>
  <c r="C14" i="2"/>
  <c r="H14" i="2" s="1"/>
  <c r="C14" i="3"/>
  <c r="H14" i="3" s="1"/>
  <c r="C13" i="2"/>
  <c r="H13" i="2" s="1"/>
  <c r="N13" i="10"/>
  <c r="P13" i="10" s="1"/>
  <c r="L13" i="1" s="1"/>
  <c r="N9" i="10"/>
  <c r="P9" i="10" s="1"/>
  <c r="L9" i="1" s="1"/>
  <c r="N8" i="10"/>
  <c r="P8" i="10" s="1"/>
  <c r="L8" i="1" s="1"/>
  <c r="C8" i="2"/>
  <c r="H8" i="2" s="1"/>
  <c r="C7" i="3"/>
  <c r="H7" i="3" s="1"/>
  <c r="C7" i="2"/>
  <c r="H7" i="2" s="1"/>
  <c r="C6" i="2"/>
  <c r="H6" i="2" s="1"/>
  <c r="N6" i="5"/>
  <c r="P6" i="5" s="1"/>
  <c r="C6" i="3"/>
  <c r="H6" i="3" s="1"/>
  <c r="N3" i="5"/>
  <c r="P3" i="5" s="1"/>
  <c r="AB19" i="1"/>
  <c r="AB41" i="1"/>
  <c r="AD33" i="1"/>
  <c r="AB25" i="1"/>
  <c r="AB23" i="1"/>
  <c r="D37" i="2"/>
  <c r="AD54" i="1"/>
  <c r="D38" i="2"/>
  <c r="D41" i="3"/>
  <c r="AB43" i="1"/>
  <c r="AD49" i="1"/>
  <c r="AB42" i="1"/>
  <c r="AD52" i="1"/>
  <c r="AD32" i="1"/>
  <c r="D54" i="3"/>
  <c r="AB27" i="1"/>
  <c r="AD37" i="1"/>
  <c r="AB45" i="1"/>
  <c r="AD56" i="1"/>
  <c r="AB28" i="1"/>
  <c r="AB8" i="1"/>
  <c r="AB44" i="1"/>
  <c r="AB37" i="1"/>
  <c r="D48" i="3"/>
  <c r="AD19" i="1"/>
  <c r="A19" i="13" s="1"/>
  <c r="AD39" i="1"/>
  <c r="AD51" i="1"/>
  <c r="AB9" i="1"/>
  <c r="AB26" i="1"/>
  <c r="D55" i="3"/>
  <c r="AB11" i="1"/>
  <c r="AD59" i="1"/>
  <c r="AB33" i="1"/>
  <c r="AB53" i="1"/>
  <c r="AD40" i="1"/>
  <c r="AB12" i="1"/>
  <c r="AB13" i="1"/>
  <c r="AB14" i="1"/>
  <c r="AB58" i="1"/>
  <c r="AB47" i="1"/>
  <c r="AB48" i="1"/>
  <c r="C57" i="15"/>
  <c r="C58" i="17"/>
  <c r="AB59" i="1"/>
  <c r="AB16" i="1"/>
  <c r="AB18" i="1"/>
  <c r="AB22" i="1"/>
  <c r="AB24" i="1"/>
  <c r="AB39" i="1"/>
  <c r="AB2" i="1"/>
  <c r="AB29" i="1"/>
  <c r="AB30" i="1"/>
  <c r="AB51" i="1"/>
  <c r="AB52" i="1"/>
  <c r="AB54" i="1"/>
  <c r="AD57" i="1"/>
  <c r="C59" i="17"/>
  <c r="AG21" i="2"/>
  <c r="AU21" i="2" s="1"/>
  <c r="AG29" i="2"/>
  <c r="AU29" i="2" s="1"/>
  <c r="AG30" i="2"/>
  <c r="AU30" i="2" s="1"/>
  <c r="AA31" i="4"/>
  <c r="H49" i="6"/>
  <c r="C49" i="2"/>
  <c r="H49" i="2" s="1"/>
  <c r="AB10" i="1"/>
  <c r="AB31" i="1"/>
  <c r="AB32" i="1"/>
  <c r="AD50" i="1"/>
  <c r="AD53" i="1"/>
  <c r="C58" i="15"/>
  <c r="AG3" i="2"/>
  <c r="AU3" i="2" s="1"/>
  <c r="AG4" i="2"/>
  <c r="AU4" i="2" s="1"/>
  <c r="AG5" i="2"/>
  <c r="AU5" i="2" s="1"/>
  <c r="AG14" i="2"/>
  <c r="AU14" i="2" s="1"/>
  <c r="AU15" i="2"/>
  <c r="AG17" i="2"/>
  <c r="AU17" i="2" s="1"/>
  <c r="AG28" i="2"/>
  <c r="AU28" i="2" s="1"/>
  <c r="A42" i="2"/>
  <c r="C49" i="3"/>
  <c r="H49" i="3" s="1"/>
  <c r="G8" i="5"/>
  <c r="N8" i="5" s="1"/>
  <c r="P8" i="5" s="1"/>
  <c r="G10" i="5"/>
  <c r="N10" i="5" s="1"/>
  <c r="P10" i="5" s="1"/>
  <c r="G11" i="5"/>
  <c r="N11" i="5" s="1"/>
  <c r="P11" i="5" s="1"/>
  <c r="A34" i="3"/>
  <c r="A34" i="2"/>
  <c r="BE30" i="7"/>
  <c r="I3" i="3"/>
  <c r="AB46" i="1"/>
  <c r="AB15" i="1"/>
  <c r="AB34" i="1"/>
  <c r="AB36" i="1"/>
  <c r="AB40" i="1"/>
  <c r="AA25" i="4"/>
  <c r="H11" i="6"/>
  <c r="C11" i="2"/>
  <c r="H11" i="2" s="1"/>
  <c r="AB5" i="1"/>
  <c r="AB20" i="1"/>
  <c r="AD20" i="1"/>
  <c r="A20" i="13" s="1"/>
  <c r="AD21" i="1"/>
  <c r="A21" i="13" s="1"/>
  <c r="AD22" i="1"/>
  <c r="A22" i="13" s="1"/>
  <c r="AD23" i="1"/>
  <c r="A23" i="13" s="1"/>
  <c r="AB38" i="1"/>
  <c r="AD38" i="1"/>
  <c r="AD41" i="1"/>
  <c r="AD46" i="1"/>
  <c r="AD47" i="1"/>
  <c r="C52" i="15"/>
  <c r="AG8" i="2"/>
  <c r="AU8" i="2" s="1"/>
  <c r="AG9" i="2"/>
  <c r="AU9" i="2" s="1"/>
  <c r="N28" i="5"/>
  <c r="P28" i="5" s="1"/>
  <c r="AB6" i="1"/>
  <c r="AB17" i="1"/>
  <c r="K2" i="20"/>
  <c r="AB4" i="1"/>
  <c r="AD34" i="1"/>
  <c r="AD35" i="1"/>
  <c r="AD36" i="1"/>
  <c r="AD43" i="1"/>
  <c r="AD44" i="1"/>
  <c r="AD45" i="1"/>
  <c r="AD48" i="1"/>
  <c r="AB49" i="1"/>
  <c r="C52" i="17"/>
  <c r="AB56" i="1"/>
  <c r="AB57" i="1"/>
  <c r="AG2" i="2"/>
  <c r="AU2" i="2" s="1"/>
  <c r="BE17" i="7"/>
  <c r="C51" i="14"/>
  <c r="AB7" i="1"/>
  <c r="AB21" i="1"/>
  <c r="AB35" i="1"/>
  <c r="AG6" i="2"/>
  <c r="AU6" i="2" s="1"/>
  <c r="AB3" i="1"/>
  <c r="AD42" i="1"/>
  <c r="AB50" i="1"/>
  <c r="AB55" i="1"/>
  <c r="AD55" i="1"/>
  <c r="AD58" i="1"/>
  <c r="AG11" i="2"/>
  <c r="AU11" i="2" s="1"/>
  <c r="AG12" i="2"/>
  <c r="AU12" i="2" s="1"/>
  <c r="C11" i="3"/>
  <c r="H11" i="3" s="1"/>
  <c r="G16" i="5"/>
  <c r="N16" i="5" s="1"/>
  <c r="P16" i="5" s="1"/>
  <c r="G17" i="5"/>
  <c r="N17" i="5" s="1"/>
  <c r="P17" i="5" s="1"/>
  <c r="H27" i="6"/>
  <c r="C27" i="3"/>
  <c r="H27" i="3" s="1"/>
  <c r="C27" i="2"/>
  <c r="H27" i="2" s="1"/>
  <c r="N9" i="5"/>
  <c r="P9" i="5" s="1"/>
  <c r="BE25" i="7"/>
  <c r="BE26" i="7"/>
  <c r="BE43" i="7"/>
  <c r="BE56" i="7"/>
  <c r="AD2" i="1"/>
  <c r="A2" i="13" s="1"/>
  <c r="AD3" i="1"/>
  <c r="A3" i="13" s="1"/>
  <c r="AD4" i="1"/>
  <c r="A4" i="13" s="1"/>
  <c r="AD5" i="1"/>
  <c r="A5" i="13" s="1"/>
  <c r="AD6" i="1"/>
  <c r="A6" i="13" s="1"/>
  <c r="AD7" i="1"/>
  <c r="A7" i="13" s="1"/>
  <c r="AD8" i="1"/>
  <c r="A8" i="13" s="1"/>
  <c r="AD9" i="1"/>
  <c r="A9" i="13" s="1"/>
  <c r="AD10" i="1"/>
  <c r="A10" i="13" s="1"/>
  <c r="AD11" i="1"/>
  <c r="A11" i="13" s="1"/>
  <c r="AD12" i="1"/>
  <c r="A12" i="13" s="1"/>
  <c r="AD13" i="1"/>
  <c r="A13" i="13" s="1"/>
  <c r="AD14" i="1"/>
  <c r="A14" i="13" s="1"/>
  <c r="AD15" i="1"/>
  <c r="A15" i="13" s="1"/>
  <c r="AD16" i="1"/>
  <c r="A16" i="13" s="1"/>
  <c r="AD17" i="1"/>
  <c r="A17" i="13" s="1"/>
  <c r="AD18" i="1"/>
  <c r="A18" i="13" s="1"/>
  <c r="AA12" i="4"/>
  <c r="N30" i="5"/>
  <c r="P30" i="5" s="1"/>
  <c r="H29" i="6"/>
  <c r="C29" i="3"/>
  <c r="H29" i="3" s="1"/>
  <c r="BE6" i="7"/>
  <c r="Z28" i="9"/>
  <c r="K28" i="1" s="1"/>
  <c r="C13" i="11"/>
  <c r="BE5" i="7"/>
  <c r="G57" i="10"/>
  <c r="N57" i="10" s="1"/>
  <c r="P57" i="10" s="1"/>
  <c r="L57" i="1" s="1"/>
  <c r="G49" i="10"/>
  <c r="N49" i="10" s="1"/>
  <c r="P49" i="10" s="1"/>
  <c r="L49" i="1" s="1"/>
  <c r="G59" i="10"/>
  <c r="N59" i="10" s="1"/>
  <c r="P59" i="10" s="1"/>
  <c r="L59" i="1" s="1"/>
  <c r="G48" i="10"/>
  <c r="N48" i="10" s="1"/>
  <c r="P48" i="10" s="1"/>
  <c r="L48" i="1" s="1"/>
  <c r="G56" i="10"/>
  <c r="N56" i="10" s="1"/>
  <c r="P56" i="10" s="1"/>
  <c r="L56" i="1" s="1"/>
  <c r="G58" i="10"/>
  <c r="N58" i="10" s="1"/>
  <c r="P58" i="10" s="1"/>
  <c r="L58" i="1" s="1"/>
  <c r="G46" i="10"/>
  <c r="N46" i="10" s="1"/>
  <c r="P46" i="10" s="1"/>
  <c r="L46" i="1" s="1"/>
  <c r="AD24" i="1"/>
  <c r="A24" i="13" s="1"/>
  <c r="AD25" i="1"/>
  <c r="A25" i="13" s="1"/>
  <c r="AD26" i="1"/>
  <c r="A26" i="13" s="1"/>
  <c r="AD27" i="1"/>
  <c r="A27" i="13" s="1"/>
  <c r="AA8" i="4"/>
  <c r="Y9" i="4"/>
  <c r="AA9" i="4" s="1"/>
  <c r="N5" i="5"/>
  <c r="P5" i="5" s="1"/>
  <c r="N21" i="5"/>
  <c r="P21" i="5" s="1"/>
  <c r="BE11" i="7"/>
  <c r="BE45" i="7"/>
  <c r="G34" i="10"/>
  <c r="N34" i="10" s="1"/>
  <c r="P34" i="10" s="1"/>
  <c r="L34" i="1" s="1"/>
  <c r="G51" i="10"/>
  <c r="N51" i="10" s="1"/>
  <c r="P51" i="10" s="1"/>
  <c r="L51" i="1" s="1"/>
  <c r="AD28" i="1"/>
  <c r="A28" i="13" s="1"/>
  <c r="AG24" i="2"/>
  <c r="AU24" i="2" s="1"/>
  <c r="AG27" i="2"/>
  <c r="AU27" i="2" s="1"/>
  <c r="A53" i="2"/>
  <c r="AA10" i="4"/>
  <c r="G2" i="5"/>
  <c r="N2" i="5" s="1"/>
  <c r="P2" i="5" s="1"/>
  <c r="G26" i="5"/>
  <c r="N26" i="5" s="1"/>
  <c r="P26" i="5" s="1"/>
  <c r="G27" i="5"/>
  <c r="N27" i="5" s="1"/>
  <c r="P27" i="5" s="1"/>
  <c r="BE4" i="7"/>
  <c r="BE44" i="7"/>
  <c r="Z6" i="9"/>
  <c r="K6" i="1" s="1"/>
  <c r="AD29" i="1"/>
  <c r="A29" i="13" s="1"/>
  <c r="AD30" i="1"/>
  <c r="A30" i="13" s="1"/>
  <c r="AD31" i="1"/>
  <c r="A31" i="13" s="1"/>
  <c r="AA5" i="4"/>
  <c r="Y16" i="4"/>
  <c r="AA16" i="4" s="1"/>
  <c r="Y3" i="4"/>
  <c r="AA3" i="4" s="1"/>
  <c r="AA6" i="4"/>
  <c r="Y13" i="4"/>
  <c r="AA13" i="4" s="1"/>
  <c r="AA28" i="4"/>
  <c r="BE14" i="7"/>
  <c r="BE16" i="7"/>
  <c r="BE53" i="7"/>
  <c r="G54" i="10"/>
  <c r="N54" i="10" s="1"/>
  <c r="P54" i="10" s="1"/>
  <c r="L54" i="1" s="1"/>
  <c r="G55" i="10"/>
  <c r="N55" i="10" s="1"/>
  <c r="P55" i="10" s="1"/>
  <c r="L55" i="1" s="1"/>
  <c r="Y22" i="4"/>
  <c r="AA22" i="4" s="1"/>
  <c r="AA29" i="4"/>
  <c r="G47" i="5"/>
  <c r="N47" i="5" s="1"/>
  <c r="P47" i="5" s="1"/>
  <c r="G55" i="5"/>
  <c r="N55" i="5" s="1"/>
  <c r="P55" i="5" s="1"/>
  <c r="H2" i="6"/>
  <c r="K2" i="6" s="1"/>
  <c r="C2" i="3"/>
  <c r="H2" i="3" s="1"/>
  <c r="K2" i="3" s="1"/>
  <c r="BE28" i="7"/>
  <c r="BE29" i="7"/>
  <c r="BE52" i="7"/>
  <c r="Z22" i="9"/>
  <c r="K22" i="1" s="1"/>
  <c r="P6" i="10"/>
  <c r="L6" i="1" s="1"/>
  <c r="G18" i="10"/>
  <c r="N18" i="10" s="1"/>
  <c r="P18" i="10" s="1"/>
  <c r="L18" i="1" s="1"/>
  <c r="G38" i="10"/>
  <c r="N38" i="10" s="1"/>
  <c r="P38" i="10" s="1"/>
  <c r="L38" i="1" s="1"/>
  <c r="G39" i="10"/>
  <c r="N39" i="10" s="1"/>
  <c r="P39" i="10" s="1"/>
  <c r="L39" i="1" s="1"/>
  <c r="AA4" i="4"/>
  <c r="Y7" i="4"/>
  <c r="AA7" i="4" s="1"/>
  <c r="Y11" i="4"/>
  <c r="AA11" i="4" s="1"/>
  <c r="AA14" i="4"/>
  <c r="N7" i="5"/>
  <c r="P7" i="5" s="1"/>
  <c r="G46" i="5"/>
  <c r="N46" i="5" s="1"/>
  <c r="P46" i="5" s="1"/>
  <c r="G54" i="5"/>
  <c r="N54" i="5" s="1"/>
  <c r="P54" i="5" s="1"/>
  <c r="BE9" i="7"/>
  <c r="BE48" i="7"/>
  <c r="BE59" i="7"/>
  <c r="Z36" i="9"/>
  <c r="K36" i="1" s="1"/>
  <c r="AA23" i="4"/>
  <c r="Y27" i="4"/>
  <c r="AA27" i="4" s="1"/>
  <c r="N25" i="5"/>
  <c r="P25" i="5" s="1"/>
  <c r="BE2" i="7"/>
  <c r="BE8" i="7"/>
  <c r="BE34" i="7"/>
  <c r="BE38" i="7"/>
  <c r="BE47" i="7"/>
  <c r="Z32" i="9"/>
  <c r="K32" i="1" s="1"/>
  <c r="G49" i="5"/>
  <c r="N49" i="5" s="1"/>
  <c r="P49" i="5" s="1"/>
  <c r="G57" i="5"/>
  <c r="N57" i="5" s="1"/>
  <c r="P57" i="5" s="1"/>
  <c r="BE13" i="7"/>
  <c r="BE32" i="7"/>
  <c r="Z45" i="9"/>
  <c r="K45" i="1" s="1"/>
  <c r="G7" i="10"/>
  <c r="N7" i="10" s="1"/>
  <c r="P7" i="10" s="1"/>
  <c r="L7" i="1" s="1"/>
  <c r="N18" i="5"/>
  <c r="P18" i="5" s="1"/>
  <c r="G53" i="5"/>
  <c r="N53" i="5" s="1"/>
  <c r="P53" i="5" s="1"/>
  <c r="BE20" i="7"/>
  <c r="BE21" i="7"/>
  <c r="BE42" i="7"/>
  <c r="BE55" i="7"/>
  <c r="Z35" i="9"/>
  <c r="K35" i="1" s="1"/>
  <c r="Z59" i="9"/>
  <c r="K59" i="1" s="1"/>
  <c r="G47" i="10"/>
  <c r="N47" i="10" s="1"/>
  <c r="P47" i="10" s="1"/>
  <c r="L47" i="1" s="1"/>
  <c r="G50" i="10"/>
  <c r="N50" i="10" s="1"/>
  <c r="P50" i="10" s="1"/>
  <c r="L50" i="1" s="1"/>
  <c r="G52" i="5"/>
  <c r="N52" i="5" s="1"/>
  <c r="P52" i="5" s="1"/>
  <c r="BE10" i="7"/>
  <c r="BE18" i="7"/>
  <c r="BE24" i="7"/>
  <c r="BE27" i="7"/>
  <c r="Z23" i="9"/>
  <c r="K23" i="1" s="1"/>
  <c r="Z41" i="9"/>
  <c r="K41" i="1" s="1"/>
  <c r="G22" i="10"/>
  <c r="N22" i="10" s="1"/>
  <c r="P22" i="10" s="1"/>
  <c r="L22" i="1" s="1"/>
  <c r="G23" i="10"/>
  <c r="N23" i="10" s="1"/>
  <c r="P23" i="10" s="1"/>
  <c r="L23" i="1" s="1"/>
  <c r="Y24" i="4"/>
  <c r="AA24" i="4" s="1"/>
  <c r="G51" i="5"/>
  <c r="N51" i="5" s="1"/>
  <c r="P51" i="5" s="1"/>
  <c r="G59" i="5"/>
  <c r="N59" i="5" s="1"/>
  <c r="P59" i="5" s="1"/>
  <c r="BE23" i="7"/>
  <c r="BE40" i="7"/>
  <c r="BE54" i="7"/>
  <c r="Z3" i="9"/>
  <c r="K3" i="1" s="1"/>
  <c r="Z38" i="9"/>
  <c r="K38" i="1" s="1"/>
  <c r="G12" i="10"/>
  <c r="N12" i="10" s="1"/>
  <c r="P12" i="10" s="1"/>
  <c r="L12" i="1" s="1"/>
  <c r="G31" i="10"/>
  <c r="N31" i="10" s="1"/>
  <c r="P31" i="10" s="1"/>
  <c r="L31" i="1" s="1"/>
  <c r="BE15" i="7"/>
  <c r="BE51" i="7"/>
  <c r="Z18" i="9"/>
  <c r="K18" i="1" s="1"/>
  <c r="Z34" i="9"/>
  <c r="K34" i="1" s="1"/>
  <c r="Z48" i="9"/>
  <c r="K48" i="1" s="1"/>
  <c r="Z57" i="9"/>
  <c r="K57" i="1" s="1"/>
  <c r="P3" i="10"/>
  <c r="L3" i="1" s="1"/>
  <c r="G53" i="10"/>
  <c r="N53" i="10" s="1"/>
  <c r="P53" i="10" s="1"/>
  <c r="L53" i="1" s="1"/>
  <c r="H4" i="20"/>
  <c r="H9" i="20"/>
  <c r="H6" i="20"/>
  <c r="H8" i="20"/>
  <c r="H5" i="20"/>
  <c r="G41" i="10"/>
  <c r="N41" i="10" s="1"/>
  <c r="P41" i="10" s="1"/>
  <c r="L41" i="1" s="1"/>
  <c r="G33" i="10"/>
  <c r="N33" i="10" s="1"/>
  <c r="P33" i="10" s="1"/>
  <c r="L33" i="1" s="1"/>
  <c r="G25" i="10"/>
  <c r="N25" i="10" s="1"/>
  <c r="P25" i="10" s="1"/>
  <c r="L25" i="1" s="1"/>
  <c r="H10" i="20"/>
  <c r="BE31" i="7"/>
  <c r="BE46" i="7"/>
  <c r="Z10" i="9"/>
  <c r="K10" i="1" s="1"/>
  <c r="Z26" i="9"/>
  <c r="K26" i="1" s="1"/>
  <c r="Z42" i="9"/>
  <c r="K42" i="1" s="1"/>
  <c r="Z56" i="9"/>
  <c r="K56" i="1" s="1"/>
  <c r="Z58" i="9"/>
  <c r="K58" i="1" s="1"/>
  <c r="N14" i="10"/>
  <c r="P14" i="10" s="1"/>
  <c r="L14" i="1" s="1"/>
  <c r="BE49" i="7"/>
  <c r="Z14" i="9"/>
  <c r="K14" i="1" s="1"/>
  <c r="Z17" i="9"/>
  <c r="K17" i="1" s="1"/>
  <c r="Z33" i="9"/>
  <c r="K33" i="1" s="1"/>
  <c r="Z46" i="9"/>
  <c r="K46" i="1" s="1"/>
  <c r="N30" i="10"/>
  <c r="P30" i="10" s="1"/>
  <c r="L30" i="1" s="1"/>
  <c r="I3" i="20"/>
  <c r="I4" i="20" s="1"/>
  <c r="BE7" i="7"/>
  <c r="BE39" i="7"/>
  <c r="Z24" i="9"/>
  <c r="K24" i="1" s="1"/>
  <c r="Z40" i="9"/>
  <c r="K40" i="1" s="1"/>
  <c r="G15" i="10"/>
  <c r="N15" i="10" s="1"/>
  <c r="P15" i="10" s="1"/>
  <c r="L15" i="1" s="1"/>
  <c r="N27" i="10"/>
  <c r="P27" i="10" s="1"/>
  <c r="L27" i="1" s="1"/>
  <c r="N43" i="10"/>
  <c r="P43" i="10" s="1"/>
  <c r="L43" i="1" s="1"/>
  <c r="G52" i="10"/>
  <c r="N52" i="10" s="1"/>
  <c r="P52" i="10" s="1"/>
  <c r="L52" i="1" s="1"/>
  <c r="H26" i="20"/>
  <c r="H38" i="20"/>
  <c r="H41" i="20"/>
  <c r="H33" i="20"/>
  <c r="H25" i="20"/>
  <c r="H34" i="20"/>
  <c r="H28" i="20"/>
  <c r="H43" i="20"/>
  <c r="H20" i="20"/>
  <c r="H44" i="20"/>
  <c r="H42" i="20"/>
  <c r="H31" i="20"/>
  <c r="H36" i="20"/>
  <c r="H35" i="20"/>
  <c r="H30" i="20"/>
  <c r="H39" i="20"/>
  <c r="G38" i="21"/>
  <c r="H38" i="21" s="1"/>
  <c r="I38" i="21" s="1"/>
  <c r="H54" i="20"/>
  <c r="H46" i="20"/>
  <c r="H49" i="20"/>
  <c r="H59" i="20"/>
  <c r="H52" i="20"/>
  <c r="H50" i="20"/>
  <c r="H51" i="20"/>
  <c r="H55" i="20"/>
  <c r="H47" i="20"/>
  <c r="H7" i="20"/>
  <c r="H58" i="20"/>
  <c r="H22" i="20"/>
  <c r="H27" i="20"/>
  <c r="H40" i="20"/>
  <c r="H29" i="20"/>
  <c r="H32" i="20"/>
  <c r="H48" i="20"/>
  <c r="H57" i="20"/>
  <c r="H24" i="20"/>
  <c r="H56" i="20"/>
  <c r="H3" i="20"/>
  <c r="H19" i="20"/>
  <c r="H37" i="20"/>
  <c r="H45" i="20"/>
  <c r="G21" i="21"/>
  <c r="H21" i="21" s="1"/>
  <c r="I21" i="21" s="1"/>
  <c r="I4" i="6" l="1"/>
  <c r="I3" i="29"/>
  <c r="G5" i="21"/>
  <c r="H4" i="21"/>
  <c r="I4" i="21" s="1"/>
  <c r="K3" i="6"/>
  <c r="L3" i="6" s="1"/>
  <c r="I3" i="2"/>
  <c r="K3" i="3"/>
  <c r="M3" i="3" s="1"/>
  <c r="K4" i="20"/>
  <c r="I5" i="20"/>
  <c r="G22" i="21"/>
  <c r="H22" i="21" s="1"/>
  <c r="I22" i="21" s="1"/>
  <c r="G39" i="21"/>
  <c r="H39" i="21" s="1"/>
  <c r="I39" i="21" s="1"/>
  <c r="M2" i="20"/>
  <c r="L2" i="20"/>
  <c r="K3" i="20"/>
  <c r="M2" i="6"/>
  <c r="L2" i="6"/>
  <c r="M2" i="3"/>
  <c r="L2" i="3"/>
  <c r="I4" i="3"/>
  <c r="L2" i="29" l="1"/>
  <c r="H5" i="21"/>
  <c r="I5" i="21" s="1"/>
  <c r="G6" i="21"/>
  <c r="I4" i="2"/>
  <c r="I4" i="29"/>
  <c r="K4" i="6"/>
  <c r="I5" i="6"/>
  <c r="M3" i="6"/>
  <c r="H3" i="7" s="1"/>
  <c r="J3" i="7" s="1"/>
  <c r="L3" i="3"/>
  <c r="M3" i="20"/>
  <c r="L3" i="20"/>
  <c r="K5" i="20"/>
  <c r="I6" i="20"/>
  <c r="H2" i="7"/>
  <c r="J2" i="7" s="1"/>
  <c r="M2" i="2"/>
  <c r="G40" i="21"/>
  <c r="H40" i="21" s="1"/>
  <c r="I40" i="21" s="1"/>
  <c r="G23" i="21"/>
  <c r="H23" i="21" s="1"/>
  <c r="I23" i="21" s="1"/>
  <c r="K4" i="3"/>
  <c r="I5" i="3"/>
  <c r="L4" i="20"/>
  <c r="M4" i="20"/>
  <c r="L3" i="29" l="1"/>
  <c r="M3" i="2"/>
  <c r="I5" i="29"/>
  <c r="I6" i="6"/>
  <c r="K5" i="6"/>
  <c r="I5" i="2"/>
  <c r="H6" i="21"/>
  <c r="I6" i="21" s="1"/>
  <c r="G7" i="21"/>
  <c r="M4" i="6"/>
  <c r="K6" i="20"/>
  <c r="I7" i="20"/>
  <c r="M4" i="3"/>
  <c r="L4" i="3"/>
  <c r="G24" i="21"/>
  <c r="H24" i="21" s="1"/>
  <c r="I24" i="21" s="1"/>
  <c r="O2" i="20"/>
  <c r="O2" i="6"/>
  <c r="O2" i="3"/>
  <c r="O3" i="20"/>
  <c r="O3" i="6"/>
  <c r="O3" i="3"/>
  <c r="M5" i="20"/>
  <c r="L5" i="20"/>
  <c r="K5" i="3"/>
  <c r="I6" i="3"/>
  <c r="G41" i="21"/>
  <c r="H41" i="21" s="1"/>
  <c r="I41" i="21" s="1"/>
  <c r="H4" i="7" l="1"/>
  <c r="J4" i="7" s="1"/>
  <c r="L4" i="29"/>
  <c r="M4" i="2"/>
  <c r="H7" i="21"/>
  <c r="I7" i="21" s="1"/>
  <c r="G8" i="21"/>
  <c r="I6" i="29"/>
  <c r="K6" i="6"/>
  <c r="I6" i="2"/>
  <c r="I7" i="6"/>
  <c r="M5" i="6"/>
  <c r="L5" i="6"/>
  <c r="Q2" i="3"/>
  <c r="S2" i="3" s="1"/>
  <c r="P2" i="3"/>
  <c r="P2" i="6"/>
  <c r="Q2" i="6"/>
  <c r="P2" i="29" s="1"/>
  <c r="P3" i="3"/>
  <c r="Q3" i="3"/>
  <c r="S3" i="3" s="1"/>
  <c r="Q2" i="20"/>
  <c r="S2" i="20" s="1"/>
  <c r="P2" i="20"/>
  <c r="Q3" i="6"/>
  <c r="P3" i="29" s="1"/>
  <c r="P3" i="6"/>
  <c r="P3" i="20"/>
  <c r="Q3" i="20"/>
  <c r="S3" i="20" s="1"/>
  <c r="G25" i="21"/>
  <c r="H25" i="21" s="1"/>
  <c r="I25" i="21" s="1"/>
  <c r="M6" i="20"/>
  <c r="L6" i="20"/>
  <c r="G42" i="21"/>
  <c r="H42" i="21" s="1"/>
  <c r="I42" i="21" s="1"/>
  <c r="K6" i="3"/>
  <c r="I7" i="3"/>
  <c r="L5" i="3"/>
  <c r="M5" i="3"/>
  <c r="K7" i="20"/>
  <c r="I8" i="20"/>
  <c r="K2" i="7" l="1"/>
  <c r="BG2" i="7" s="1"/>
  <c r="K3" i="7"/>
  <c r="BG3" i="7" s="1"/>
  <c r="L5" i="29"/>
  <c r="M5" i="2"/>
  <c r="H5" i="7"/>
  <c r="J5" i="7" s="1"/>
  <c r="I7" i="29"/>
  <c r="K7" i="6"/>
  <c r="I7" i="2"/>
  <c r="I8" i="6"/>
  <c r="L6" i="6"/>
  <c r="M6" i="6"/>
  <c r="H8" i="21"/>
  <c r="I8" i="21" s="1"/>
  <c r="G9" i="21"/>
  <c r="O4" i="6"/>
  <c r="O4" i="20"/>
  <c r="O4" i="3"/>
  <c r="T3" i="3"/>
  <c r="U3" i="3"/>
  <c r="W3" i="3" s="1"/>
  <c r="S2" i="6"/>
  <c r="R2" i="2"/>
  <c r="I8" i="3"/>
  <c r="K7" i="3"/>
  <c r="K8" i="20"/>
  <c r="I9" i="20"/>
  <c r="M7" i="20"/>
  <c r="L7" i="20"/>
  <c r="T3" i="20"/>
  <c r="U3" i="20"/>
  <c r="W3" i="20" s="1"/>
  <c r="T2" i="3"/>
  <c r="U2" i="3"/>
  <c r="W2" i="3" s="1"/>
  <c r="G43" i="21"/>
  <c r="H43" i="21" s="1"/>
  <c r="I43" i="21" s="1"/>
  <c r="T2" i="20"/>
  <c r="U2" i="20"/>
  <c r="W2" i="20" s="1"/>
  <c r="G26" i="21"/>
  <c r="H26" i="21" s="1"/>
  <c r="I26" i="21" s="1"/>
  <c r="S3" i="6"/>
  <c r="R3" i="2"/>
  <c r="M6" i="3"/>
  <c r="L6" i="3"/>
  <c r="I3" i="1" l="1"/>
  <c r="I2" i="1"/>
  <c r="P4" i="20"/>
  <c r="Q4" i="20"/>
  <c r="S4" i="20" s="1"/>
  <c r="H9" i="21"/>
  <c r="I9" i="21" s="1"/>
  <c r="G10" i="21"/>
  <c r="L6" i="29"/>
  <c r="H6" i="7"/>
  <c r="J6" i="7" s="1"/>
  <c r="M6" i="2"/>
  <c r="I8" i="29"/>
  <c r="K8" i="6"/>
  <c r="I8" i="2"/>
  <c r="I9" i="6"/>
  <c r="L7" i="6"/>
  <c r="M7" i="6"/>
  <c r="O5" i="6"/>
  <c r="O5" i="20"/>
  <c r="O5" i="3"/>
  <c r="P4" i="3"/>
  <c r="Q4" i="3"/>
  <c r="S4" i="3" s="1"/>
  <c r="K4" i="7"/>
  <c r="BG4" i="7" s="1"/>
  <c r="Q4" i="6"/>
  <c r="U3" i="6"/>
  <c r="T3" i="29" s="1"/>
  <c r="T3" i="6"/>
  <c r="K8" i="3"/>
  <c r="I9" i="3"/>
  <c r="Y3" i="20"/>
  <c r="X3" i="20"/>
  <c r="K9" i="20"/>
  <c r="I10" i="20"/>
  <c r="G44" i="21"/>
  <c r="H44" i="21" s="1"/>
  <c r="I44" i="21" s="1"/>
  <c r="M8" i="20"/>
  <c r="L8" i="20"/>
  <c r="Y3" i="3"/>
  <c r="AA3" i="3" s="1"/>
  <c r="AB3" i="3" s="1"/>
  <c r="X3" i="3"/>
  <c r="Y2" i="20"/>
  <c r="X2" i="20"/>
  <c r="G27" i="21"/>
  <c r="H27" i="21" s="1"/>
  <c r="I27" i="21" s="1"/>
  <c r="U2" i="6"/>
  <c r="T2" i="29" s="1"/>
  <c r="T2" i="6"/>
  <c r="X2" i="3"/>
  <c r="Y2" i="3"/>
  <c r="AA2" i="3" s="1"/>
  <c r="AB2" i="3" s="1"/>
  <c r="L7" i="3"/>
  <c r="M7" i="3"/>
  <c r="I4" i="1" l="1"/>
  <c r="Q5" i="20"/>
  <c r="S5" i="20" s="1"/>
  <c r="P5" i="20"/>
  <c r="L7" i="29"/>
  <c r="M7" i="2"/>
  <c r="H7" i="7"/>
  <c r="J7" i="7" s="1"/>
  <c r="I9" i="29"/>
  <c r="I10" i="6"/>
  <c r="K9" i="6"/>
  <c r="I9" i="2"/>
  <c r="L8" i="6"/>
  <c r="M8" i="6"/>
  <c r="P4" i="29"/>
  <c r="R4" i="2"/>
  <c r="S4" i="6"/>
  <c r="T4" i="3"/>
  <c r="U4" i="3"/>
  <c r="W4" i="3" s="1"/>
  <c r="P5" i="3"/>
  <c r="Q5" i="3"/>
  <c r="S5" i="3" s="1"/>
  <c r="Q5" i="6"/>
  <c r="P5" i="6"/>
  <c r="O6" i="6"/>
  <c r="O6" i="20"/>
  <c r="O6" i="3"/>
  <c r="G11" i="21"/>
  <c r="H10" i="21"/>
  <c r="I10" i="21" s="1"/>
  <c r="U4" i="20"/>
  <c r="W4" i="20" s="1"/>
  <c r="T4" i="20"/>
  <c r="W2" i="6"/>
  <c r="W2" i="2"/>
  <c r="G28" i="21"/>
  <c r="H28" i="21" s="1"/>
  <c r="I28" i="21" s="1"/>
  <c r="G45" i="21"/>
  <c r="H45" i="21" s="1"/>
  <c r="I45" i="21" s="1"/>
  <c r="W3" i="6"/>
  <c r="W3" i="2"/>
  <c r="L8" i="3"/>
  <c r="M8" i="3"/>
  <c r="AC2" i="3"/>
  <c r="AQ2" i="3" s="1"/>
  <c r="AC3" i="3"/>
  <c r="AQ3" i="3" s="1"/>
  <c r="K10" i="20"/>
  <c r="I11" i="20"/>
  <c r="M9" i="20"/>
  <c r="L9" i="20"/>
  <c r="K9" i="3"/>
  <c r="I10" i="3"/>
  <c r="K5" i="7" l="1"/>
  <c r="BG5" i="7" s="1"/>
  <c r="Q6" i="3"/>
  <c r="S6" i="3" s="1"/>
  <c r="P6" i="3"/>
  <c r="Q6" i="6"/>
  <c r="P6" i="6"/>
  <c r="P5" i="29"/>
  <c r="S5" i="6"/>
  <c r="R5" i="2"/>
  <c r="L8" i="29"/>
  <c r="M8" i="2"/>
  <c r="H8" i="7"/>
  <c r="J8" i="7" s="1"/>
  <c r="I10" i="29"/>
  <c r="I11" i="6"/>
  <c r="K10" i="6"/>
  <c r="I10" i="2"/>
  <c r="Y4" i="20"/>
  <c r="X4" i="20"/>
  <c r="H11" i="21"/>
  <c r="I11" i="21" s="1"/>
  <c r="G12" i="21"/>
  <c r="Q6" i="20"/>
  <c r="S6" i="20" s="1"/>
  <c r="P6" i="20"/>
  <c r="U5" i="3"/>
  <c r="W5" i="3" s="1"/>
  <c r="T5" i="3"/>
  <c r="Y4" i="3"/>
  <c r="AA4" i="3" s="1"/>
  <c r="AB4" i="3" s="1"/>
  <c r="X4" i="3"/>
  <c r="U4" i="6"/>
  <c r="T4" i="6"/>
  <c r="L9" i="6"/>
  <c r="M9" i="6"/>
  <c r="O7" i="20"/>
  <c r="O7" i="3"/>
  <c r="O7" i="6"/>
  <c r="U5" i="20"/>
  <c r="W5" i="20" s="1"/>
  <c r="T5" i="20"/>
  <c r="G29" i="21"/>
  <c r="H29" i="21" s="1"/>
  <c r="I29" i="21" s="1"/>
  <c r="K10" i="3"/>
  <c r="I11" i="3"/>
  <c r="Y3" i="6"/>
  <c r="X3" i="29" s="1"/>
  <c r="X3" i="6"/>
  <c r="L9" i="3"/>
  <c r="M9" i="3"/>
  <c r="K11" i="20"/>
  <c r="I12" i="20"/>
  <c r="G46" i="21"/>
  <c r="H46" i="21" s="1"/>
  <c r="I46" i="21" s="1"/>
  <c r="L10" i="20"/>
  <c r="M10" i="20"/>
  <c r="X2" i="6"/>
  <c r="Y2" i="6"/>
  <c r="X2" i="29" s="1"/>
  <c r="K6" i="7" l="1"/>
  <c r="BG6" i="7" s="1"/>
  <c r="I5" i="1"/>
  <c r="AC4" i="3"/>
  <c r="AQ4" i="3" s="1"/>
  <c r="Y5" i="20"/>
  <c r="X5" i="20"/>
  <c r="P7" i="3"/>
  <c r="Q7" i="3"/>
  <c r="S7" i="3" s="1"/>
  <c r="L9" i="29"/>
  <c r="H9" i="7"/>
  <c r="J9" i="7" s="1"/>
  <c r="M9" i="2"/>
  <c r="H12" i="21"/>
  <c r="I12" i="21" s="1"/>
  <c r="G13" i="21"/>
  <c r="I11" i="29"/>
  <c r="I12" i="6"/>
  <c r="K11" i="6"/>
  <c r="I11" i="2"/>
  <c r="O8" i="20"/>
  <c r="O8" i="3"/>
  <c r="O8" i="6"/>
  <c r="T5" i="6"/>
  <c r="U5" i="6"/>
  <c r="Q7" i="6"/>
  <c r="P7" i="6"/>
  <c r="Q7" i="20"/>
  <c r="S7" i="20" s="1"/>
  <c r="P7" i="20"/>
  <c r="T4" i="29"/>
  <c r="W4" i="6"/>
  <c r="W4" i="2"/>
  <c r="Y5" i="3"/>
  <c r="AA5" i="3" s="1"/>
  <c r="AB5" i="3" s="1"/>
  <c r="X5" i="3"/>
  <c r="T6" i="20"/>
  <c r="U6" i="20"/>
  <c r="W6" i="20" s="1"/>
  <c r="M10" i="6"/>
  <c r="L10" i="6"/>
  <c r="P6" i="29"/>
  <c r="R6" i="2"/>
  <c r="S6" i="6"/>
  <c r="T6" i="3"/>
  <c r="U6" i="3"/>
  <c r="W6" i="3" s="1"/>
  <c r="AA2" i="6"/>
  <c r="AB2" i="6" s="1"/>
  <c r="AC2" i="6" s="1"/>
  <c r="AQ2" i="6" s="1"/>
  <c r="AB2" i="2"/>
  <c r="K11" i="3"/>
  <c r="I12" i="3"/>
  <c r="R4" i="1"/>
  <c r="G47" i="21"/>
  <c r="H47" i="21" s="1"/>
  <c r="I47" i="21" s="1"/>
  <c r="K12" i="20"/>
  <c r="I13" i="20"/>
  <c r="L11" i="20"/>
  <c r="M11" i="20"/>
  <c r="G30" i="21"/>
  <c r="H30" i="21" s="1"/>
  <c r="I30" i="21" s="1"/>
  <c r="M10" i="3"/>
  <c r="L10" i="3"/>
  <c r="AA3" i="6"/>
  <c r="AB3" i="6" s="1"/>
  <c r="AB3" i="2"/>
  <c r="K7" i="7" l="1"/>
  <c r="BG7" i="7" s="1"/>
  <c r="I6" i="1"/>
  <c r="H2" i="1"/>
  <c r="M2" i="1" s="1"/>
  <c r="O2" i="1" s="1"/>
  <c r="AC3" i="6"/>
  <c r="AQ3" i="6" s="1"/>
  <c r="X6" i="3"/>
  <c r="Y6" i="3"/>
  <c r="AA6" i="3" s="1"/>
  <c r="AB6" i="3" s="1"/>
  <c r="T6" i="6"/>
  <c r="U6" i="6"/>
  <c r="L10" i="29"/>
  <c r="H10" i="7"/>
  <c r="J10" i="7" s="1"/>
  <c r="M10" i="2"/>
  <c r="AC5" i="3"/>
  <c r="AQ5" i="3" s="1"/>
  <c r="Y4" i="6"/>
  <c r="X4" i="6"/>
  <c r="T5" i="29"/>
  <c r="W5" i="2"/>
  <c r="W5" i="6"/>
  <c r="Q8" i="6"/>
  <c r="P8" i="6"/>
  <c r="Q8" i="20"/>
  <c r="S8" i="20" s="1"/>
  <c r="P8" i="20"/>
  <c r="M11" i="6"/>
  <c r="L11" i="6"/>
  <c r="O9" i="6"/>
  <c r="O9" i="20"/>
  <c r="O9" i="3"/>
  <c r="U7" i="3"/>
  <c r="W7" i="3" s="1"/>
  <c r="T7" i="3"/>
  <c r="Y6" i="20"/>
  <c r="X6" i="20"/>
  <c r="T7" i="20"/>
  <c r="U7" i="20"/>
  <c r="W7" i="20" s="1"/>
  <c r="P7" i="29"/>
  <c r="R7" i="2"/>
  <c r="S7" i="6"/>
  <c r="Q8" i="3"/>
  <c r="S8" i="3" s="1"/>
  <c r="P8" i="3"/>
  <c r="I12" i="29"/>
  <c r="I13" i="6"/>
  <c r="K12" i="6"/>
  <c r="I12" i="2"/>
  <c r="G14" i="21"/>
  <c r="H13" i="21"/>
  <c r="I13" i="21" s="1"/>
  <c r="C4" i="11"/>
  <c r="G31" i="21"/>
  <c r="H31" i="21" s="1"/>
  <c r="I31" i="21" s="1"/>
  <c r="K13" i="20"/>
  <c r="I14" i="20"/>
  <c r="G48" i="21"/>
  <c r="H48" i="21" s="1"/>
  <c r="I48" i="21" s="1"/>
  <c r="I13" i="3"/>
  <c r="K12" i="3"/>
  <c r="L12" i="20"/>
  <c r="M12" i="20"/>
  <c r="L11" i="3"/>
  <c r="M11" i="3"/>
  <c r="P2" i="1" l="1"/>
  <c r="B2" i="13" s="1"/>
  <c r="K8" i="7"/>
  <c r="BG8" i="7" s="1"/>
  <c r="H3" i="1"/>
  <c r="M3" i="1" s="1"/>
  <c r="T3" i="1" s="1"/>
  <c r="C3" i="12" s="1"/>
  <c r="I7" i="1"/>
  <c r="AC6" i="3"/>
  <c r="AQ6" i="3" s="1"/>
  <c r="H14" i="21"/>
  <c r="I14" i="21" s="1"/>
  <c r="G15" i="21"/>
  <c r="L12" i="6"/>
  <c r="M12" i="6"/>
  <c r="T8" i="3"/>
  <c r="U8" i="3"/>
  <c r="W8" i="3" s="1"/>
  <c r="Y7" i="20"/>
  <c r="X7" i="20"/>
  <c r="Q9" i="3"/>
  <c r="S9" i="3" s="1"/>
  <c r="P9" i="3"/>
  <c r="Q9" i="6"/>
  <c r="P9" i="6"/>
  <c r="L11" i="29"/>
  <c r="M11" i="2"/>
  <c r="H11" i="7"/>
  <c r="J11" i="7" s="1"/>
  <c r="U8" i="20"/>
  <c r="W8" i="20" s="1"/>
  <c r="T8" i="20"/>
  <c r="P8" i="29"/>
  <c r="R8" i="2"/>
  <c r="S8" i="6"/>
  <c r="O10" i="20"/>
  <c r="O10" i="6"/>
  <c r="O10" i="3"/>
  <c r="T6" i="29"/>
  <c r="W6" i="2"/>
  <c r="W6" i="6"/>
  <c r="I13" i="29"/>
  <c r="K13" i="6"/>
  <c r="I13" i="2"/>
  <c r="I14" i="6"/>
  <c r="T7" i="6"/>
  <c r="U7" i="6"/>
  <c r="Y7" i="3"/>
  <c r="AA7" i="3" s="1"/>
  <c r="AB7" i="3" s="1"/>
  <c r="X7" i="3"/>
  <c r="Q9" i="20"/>
  <c r="S9" i="20" s="1"/>
  <c r="P9" i="20"/>
  <c r="X5" i="6"/>
  <c r="Y5" i="6"/>
  <c r="X4" i="29"/>
  <c r="AB4" i="2"/>
  <c r="AA4" i="6"/>
  <c r="AB4" i="6" s="1"/>
  <c r="AC4" i="6" s="1"/>
  <c r="AQ4" i="6" s="1"/>
  <c r="R2" i="1"/>
  <c r="T2" i="1"/>
  <c r="G49" i="21"/>
  <c r="H49" i="21" s="1"/>
  <c r="I49" i="21" s="1"/>
  <c r="B2" i="14"/>
  <c r="B2" i="16"/>
  <c r="B2" i="12"/>
  <c r="B2" i="11"/>
  <c r="K13" i="3"/>
  <c r="I14" i="3"/>
  <c r="R3" i="1"/>
  <c r="G32" i="21"/>
  <c r="H32" i="21" s="1"/>
  <c r="I32" i="21" s="1"/>
  <c r="I15" i="20"/>
  <c r="K14" i="20"/>
  <c r="M12" i="3"/>
  <c r="L12" i="3"/>
  <c r="M13" i="20"/>
  <c r="L13" i="20"/>
  <c r="B2" i="15" l="1"/>
  <c r="B2" i="17"/>
  <c r="P3" i="1"/>
  <c r="B3" i="17" s="1"/>
  <c r="O3" i="1"/>
  <c r="B3" i="16" s="1"/>
  <c r="K9" i="7"/>
  <c r="BG9" i="7" s="1"/>
  <c r="I8" i="1"/>
  <c r="H4" i="1"/>
  <c r="M4" i="1" s="1"/>
  <c r="O4" i="1" s="1"/>
  <c r="X5" i="29"/>
  <c r="AA5" i="6"/>
  <c r="AB5" i="6" s="1"/>
  <c r="AB5" i="2"/>
  <c r="T7" i="29"/>
  <c r="W7" i="6"/>
  <c r="W7" i="2"/>
  <c r="I14" i="29"/>
  <c r="K14" i="6"/>
  <c r="I14" i="2"/>
  <c r="I15" i="6"/>
  <c r="M13" i="6"/>
  <c r="L13" i="6"/>
  <c r="Y6" i="6"/>
  <c r="X6" i="6"/>
  <c r="Q10" i="6"/>
  <c r="P10" i="6"/>
  <c r="U8" i="6"/>
  <c r="T8" i="6"/>
  <c r="Y8" i="20"/>
  <c r="X8" i="20"/>
  <c r="X8" i="3"/>
  <c r="Y8" i="3"/>
  <c r="AA8" i="3" s="1"/>
  <c r="AB8" i="3" s="1"/>
  <c r="L12" i="29"/>
  <c r="H12" i="7"/>
  <c r="J12" i="7" s="1"/>
  <c r="M12" i="2"/>
  <c r="G16" i="21"/>
  <c r="H15" i="21"/>
  <c r="I15" i="21" s="1"/>
  <c r="U9" i="20"/>
  <c r="W9" i="20" s="1"/>
  <c r="T9" i="20"/>
  <c r="AC7" i="3"/>
  <c r="AQ7" i="3" s="1"/>
  <c r="Q10" i="3"/>
  <c r="S10" i="3" s="1"/>
  <c r="P10" i="3"/>
  <c r="P10" i="20"/>
  <c r="Q10" i="20"/>
  <c r="S10" i="20" s="1"/>
  <c r="O11" i="6"/>
  <c r="O11" i="20"/>
  <c r="O11" i="3"/>
  <c r="P9" i="29"/>
  <c r="R9" i="2"/>
  <c r="S9" i="6"/>
  <c r="T9" i="3"/>
  <c r="U9" i="3"/>
  <c r="W9" i="3" s="1"/>
  <c r="C2" i="11"/>
  <c r="C2" i="12"/>
  <c r="I15" i="3"/>
  <c r="K14" i="3"/>
  <c r="L13" i="3"/>
  <c r="M13" i="3"/>
  <c r="G50" i="21"/>
  <c r="H50" i="21" s="1"/>
  <c r="I50" i="21" s="1"/>
  <c r="R5" i="1"/>
  <c r="M14" i="20"/>
  <c r="L14" i="20"/>
  <c r="C3" i="11"/>
  <c r="K15" i="20"/>
  <c r="I16" i="20"/>
  <c r="G33" i="21"/>
  <c r="B3" i="15" l="1"/>
  <c r="B3" i="13"/>
  <c r="B3" i="11"/>
  <c r="B3" i="12"/>
  <c r="B3" i="14"/>
  <c r="K10" i="7"/>
  <c r="BG10" i="7" s="1"/>
  <c r="AC5" i="6"/>
  <c r="AQ5" i="6" s="1"/>
  <c r="I9" i="1"/>
  <c r="AC8" i="3"/>
  <c r="AQ8" i="3" s="1"/>
  <c r="O12" i="20"/>
  <c r="O12" i="3"/>
  <c r="O12" i="6"/>
  <c r="X9" i="3"/>
  <c r="Y9" i="3"/>
  <c r="AA9" i="3" s="1"/>
  <c r="AB9" i="3" s="1"/>
  <c r="U9" i="6"/>
  <c r="T9" i="6"/>
  <c r="Q11" i="20"/>
  <c r="S11" i="20" s="1"/>
  <c r="P11" i="20"/>
  <c r="T10" i="20"/>
  <c r="U10" i="20"/>
  <c r="W10" i="20" s="1"/>
  <c r="X9" i="20"/>
  <c r="Y9" i="20"/>
  <c r="B4" i="12"/>
  <c r="B4" i="11"/>
  <c r="B4" i="16"/>
  <c r="B4" i="14"/>
  <c r="G17" i="21"/>
  <c r="H16" i="21"/>
  <c r="I16" i="21" s="1"/>
  <c r="I15" i="29"/>
  <c r="K15" i="6"/>
  <c r="I15" i="2"/>
  <c r="I16" i="6"/>
  <c r="L14" i="6"/>
  <c r="M14" i="6"/>
  <c r="P11" i="3"/>
  <c r="Q11" i="3"/>
  <c r="S11" i="3" s="1"/>
  <c r="Q11" i="6"/>
  <c r="P11" i="6"/>
  <c r="U10" i="3"/>
  <c r="W10" i="3" s="1"/>
  <c r="T10" i="3"/>
  <c r="T4" i="1"/>
  <c r="C4" i="12" s="1"/>
  <c r="P4" i="1"/>
  <c r="T8" i="29"/>
  <c r="W8" i="2"/>
  <c r="W8" i="6"/>
  <c r="P10" i="29"/>
  <c r="S10" i="6"/>
  <c r="R10" i="2"/>
  <c r="X6" i="29"/>
  <c r="AA6" i="6"/>
  <c r="AB6" i="6" s="1"/>
  <c r="AC6" i="6" s="1"/>
  <c r="AQ6" i="6" s="1"/>
  <c r="AB6" i="2"/>
  <c r="L13" i="29"/>
  <c r="M13" i="2"/>
  <c r="H13" i="7"/>
  <c r="J13" i="7" s="1"/>
  <c r="Y7" i="6"/>
  <c r="X7" i="6"/>
  <c r="H33" i="21"/>
  <c r="I33" i="21" s="1"/>
  <c r="G34" i="21"/>
  <c r="C5" i="11"/>
  <c r="G51" i="21"/>
  <c r="H51" i="21" s="1"/>
  <c r="I51" i="21" s="1"/>
  <c r="M14" i="3"/>
  <c r="L14" i="3"/>
  <c r="R6" i="1"/>
  <c r="K16" i="20"/>
  <c r="I17" i="20"/>
  <c r="M15" i="20"/>
  <c r="L15" i="20"/>
  <c r="I16" i="3"/>
  <c r="K15" i="3"/>
  <c r="H6" i="1" l="1"/>
  <c r="O6" i="1" s="1"/>
  <c r="K11" i="7"/>
  <c r="BG11" i="7" s="1"/>
  <c r="H5" i="1"/>
  <c r="I10" i="1"/>
  <c r="T10" i="6"/>
  <c r="U10" i="6"/>
  <c r="X8" i="6"/>
  <c r="Y8" i="6"/>
  <c r="X10" i="3"/>
  <c r="Y10" i="3"/>
  <c r="AA10" i="3" s="1"/>
  <c r="AB10" i="3" s="1"/>
  <c r="P11" i="29"/>
  <c r="R11" i="2"/>
  <c r="S11" i="6"/>
  <c r="H17" i="21"/>
  <c r="I17" i="21" s="1"/>
  <c r="G18" i="21"/>
  <c r="T11" i="20"/>
  <c r="U11" i="20"/>
  <c r="W11" i="20" s="1"/>
  <c r="T9" i="29"/>
  <c r="W9" i="2"/>
  <c r="W9" i="6"/>
  <c r="Q12" i="3"/>
  <c r="S12" i="3" s="1"/>
  <c r="P12" i="3"/>
  <c r="X7" i="29"/>
  <c r="AB7" i="2"/>
  <c r="AA7" i="6"/>
  <c r="AB7" i="6" s="1"/>
  <c r="AC7" i="6" s="1"/>
  <c r="AQ7" i="6" s="1"/>
  <c r="O13" i="20"/>
  <c r="O13" i="3"/>
  <c r="O13" i="6"/>
  <c r="B4" i="15"/>
  <c r="B4" i="17"/>
  <c r="B4" i="13"/>
  <c r="U11" i="3"/>
  <c r="W11" i="3" s="1"/>
  <c r="T11" i="3"/>
  <c r="L14" i="29"/>
  <c r="H14" i="7"/>
  <c r="J14" i="7" s="1"/>
  <c r="M14" i="2"/>
  <c r="I16" i="29"/>
  <c r="K16" i="6"/>
  <c r="L16" i="6" s="1"/>
  <c r="I17" i="6"/>
  <c r="I16" i="2"/>
  <c r="L15" i="6"/>
  <c r="M15" i="6"/>
  <c r="X10" i="20"/>
  <c r="Y10" i="20"/>
  <c r="AC9" i="3"/>
  <c r="AQ9" i="3" s="1"/>
  <c r="Q12" i="6"/>
  <c r="P12" i="6"/>
  <c r="Q12" i="20"/>
  <c r="S12" i="20" s="1"/>
  <c r="P12" i="20"/>
  <c r="H34" i="21"/>
  <c r="I34" i="21" s="1"/>
  <c r="G35" i="21"/>
  <c r="C6" i="11"/>
  <c r="K17" i="20"/>
  <c r="I18" i="20"/>
  <c r="L16" i="20"/>
  <c r="M16" i="20"/>
  <c r="G52" i="21"/>
  <c r="H52" i="21" s="1"/>
  <c r="I52" i="21" s="1"/>
  <c r="M15" i="3"/>
  <c r="L15" i="3"/>
  <c r="R7" i="1"/>
  <c r="K16" i="3"/>
  <c r="I17" i="3"/>
  <c r="M6" i="1" l="1"/>
  <c r="P6" i="1" s="1"/>
  <c r="K12" i="7"/>
  <c r="BG12" i="7" s="1"/>
  <c r="H7" i="1"/>
  <c r="M5" i="1"/>
  <c r="O5" i="1" s="1"/>
  <c r="I11" i="1"/>
  <c r="AC10" i="3"/>
  <c r="AQ10" i="3" s="1"/>
  <c r="U12" i="20"/>
  <c r="W12" i="20" s="1"/>
  <c r="T12" i="20"/>
  <c r="P12" i="29"/>
  <c r="S12" i="6"/>
  <c r="R12" i="2"/>
  <c r="L15" i="29"/>
  <c r="H15" i="7"/>
  <c r="J15" i="7" s="1"/>
  <c r="M15" i="2"/>
  <c r="M16" i="6"/>
  <c r="Y11" i="3"/>
  <c r="AA11" i="3" s="1"/>
  <c r="AB11" i="3" s="1"/>
  <c r="X11" i="3"/>
  <c r="T6" i="1"/>
  <c r="C6" i="12" s="1"/>
  <c r="P13" i="6"/>
  <c r="Q13" i="6"/>
  <c r="Q13" i="20"/>
  <c r="S13" i="20" s="1"/>
  <c r="P13" i="20"/>
  <c r="X9" i="6"/>
  <c r="Y9" i="6"/>
  <c r="X8" i="29"/>
  <c r="AA8" i="6"/>
  <c r="AB8" i="6" s="1"/>
  <c r="AC8" i="6" s="1"/>
  <c r="AQ8" i="6" s="1"/>
  <c r="AB8" i="2"/>
  <c r="T10" i="29"/>
  <c r="W10" i="6"/>
  <c r="W10" i="2"/>
  <c r="I17" i="29"/>
  <c r="I18" i="6"/>
  <c r="I17" i="2"/>
  <c r="K17" i="6"/>
  <c r="L17" i="6" s="1"/>
  <c r="O14" i="6"/>
  <c r="O14" i="20"/>
  <c r="O14" i="3"/>
  <c r="B6" i="11"/>
  <c r="B6" i="12"/>
  <c r="B6" i="14"/>
  <c r="B6" i="16"/>
  <c r="P13" i="3"/>
  <c r="Q13" i="3"/>
  <c r="S13" i="3" s="1"/>
  <c r="M7" i="1"/>
  <c r="O7" i="1" s="1"/>
  <c r="T12" i="3"/>
  <c r="U12" i="3"/>
  <c r="W12" i="3" s="1"/>
  <c r="X11" i="20"/>
  <c r="Y11" i="20"/>
  <c r="H18" i="21"/>
  <c r="I18" i="21" s="1"/>
  <c r="G19" i="21"/>
  <c r="H19" i="21" s="1"/>
  <c r="I19" i="21" s="1"/>
  <c r="U11" i="6"/>
  <c r="T11" i="6"/>
  <c r="H35" i="21"/>
  <c r="I35" i="21" s="1"/>
  <c r="G36" i="21"/>
  <c r="H36" i="21" s="1"/>
  <c r="I36" i="21" s="1"/>
  <c r="K17" i="3"/>
  <c r="I18" i="3"/>
  <c r="R8" i="1"/>
  <c r="C7" i="11"/>
  <c r="K18" i="20"/>
  <c r="I19" i="20"/>
  <c r="M17" i="20"/>
  <c r="L17" i="20"/>
  <c r="G53" i="21"/>
  <c r="H53" i="21" s="1"/>
  <c r="I53" i="21" s="1"/>
  <c r="M16" i="3"/>
  <c r="L16" i="3"/>
  <c r="B5" i="14" l="1"/>
  <c r="B5" i="12"/>
  <c r="B5" i="11"/>
  <c r="B5" i="16"/>
  <c r="H8" i="1"/>
  <c r="M8" i="1" s="1"/>
  <c r="O8" i="1" s="1"/>
  <c r="K13" i="7"/>
  <c r="BG13" i="7" s="1"/>
  <c r="T5" i="1"/>
  <c r="C5" i="12" s="1"/>
  <c r="P5" i="1"/>
  <c r="I12" i="1"/>
  <c r="X12" i="3"/>
  <c r="Y12" i="3"/>
  <c r="AA12" i="3" s="1"/>
  <c r="AB12" i="3" s="1"/>
  <c r="T7" i="1"/>
  <c r="C7" i="12" s="1"/>
  <c r="P7" i="1"/>
  <c r="T13" i="3"/>
  <c r="U13" i="3"/>
  <c r="W13" i="3" s="1"/>
  <c r="P14" i="3"/>
  <c r="Q14" i="3"/>
  <c r="S14" i="3" s="1"/>
  <c r="P14" i="6"/>
  <c r="Q14" i="6"/>
  <c r="Y10" i="6"/>
  <c r="X10" i="6"/>
  <c r="P13" i="29"/>
  <c r="R13" i="2"/>
  <c r="S13" i="6"/>
  <c r="B6" i="17"/>
  <c r="B6" i="13"/>
  <c r="B6" i="15"/>
  <c r="T12" i="6"/>
  <c r="U12" i="6"/>
  <c r="T11" i="29"/>
  <c r="W11" i="2"/>
  <c r="W11" i="6"/>
  <c r="B7" i="12"/>
  <c r="B7" i="16"/>
  <c r="B7" i="11"/>
  <c r="B7" i="14"/>
  <c r="P14" i="20"/>
  <c r="Q14" i="20"/>
  <c r="S14" i="20" s="1"/>
  <c r="M17" i="6"/>
  <c r="I18" i="29"/>
  <c r="I18" i="2"/>
  <c r="K18" i="6"/>
  <c r="I19" i="6"/>
  <c r="X9" i="29"/>
  <c r="AB9" i="2"/>
  <c r="AA9" i="6"/>
  <c r="AB9" i="6" s="1"/>
  <c r="AC9" i="6" s="1"/>
  <c r="AQ9" i="6" s="1"/>
  <c r="U13" i="20"/>
  <c r="W13" i="20" s="1"/>
  <c r="T13" i="20"/>
  <c r="AC11" i="3"/>
  <c r="AQ11" i="3" s="1"/>
  <c r="L16" i="29"/>
  <c r="H16" i="7"/>
  <c r="J16" i="7" s="1"/>
  <c r="M16" i="2"/>
  <c r="O15" i="6"/>
  <c r="O15" i="20"/>
  <c r="O15" i="3"/>
  <c r="X12" i="20"/>
  <c r="Y12" i="20"/>
  <c r="C8" i="11"/>
  <c r="G54" i="21"/>
  <c r="H54" i="21" s="1"/>
  <c r="I54" i="21" s="1"/>
  <c r="K18" i="3"/>
  <c r="I19" i="3"/>
  <c r="K19" i="20"/>
  <c r="I20" i="20"/>
  <c r="L17" i="3"/>
  <c r="M17" i="3"/>
  <c r="M18" i="20"/>
  <c r="L18" i="20"/>
  <c r="R9" i="1"/>
  <c r="B5" i="17" l="1"/>
  <c r="B5" i="15"/>
  <c r="B5" i="13"/>
  <c r="H9" i="1"/>
  <c r="M9" i="1" s="1"/>
  <c r="O9" i="1" s="1"/>
  <c r="K14" i="7"/>
  <c r="BG14" i="7" s="1"/>
  <c r="I13" i="1"/>
  <c r="AC12" i="3"/>
  <c r="AQ12" i="3" s="1"/>
  <c r="P15" i="20"/>
  <c r="Q15" i="20"/>
  <c r="S15" i="20" s="1"/>
  <c r="T8" i="1"/>
  <c r="C8" i="12" s="1"/>
  <c r="P8" i="1"/>
  <c r="T12" i="29"/>
  <c r="W12" i="2"/>
  <c r="W12" i="6"/>
  <c r="P14" i="29"/>
  <c r="S14" i="6"/>
  <c r="R14" i="2"/>
  <c r="U14" i="3"/>
  <c r="W14" i="3" s="1"/>
  <c r="T14" i="3"/>
  <c r="X13" i="3"/>
  <c r="Y13" i="3"/>
  <c r="AA13" i="3" s="1"/>
  <c r="AB13" i="3" s="1"/>
  <c r="B7" i="17"/>
  <c r="B7" i="13"/>
  <c r="B7" i="15"/>
  <c r="L18" i="6"/>
  <c r="M18" i="6"/>
  <c r="Q15" i="3"/>
  <c r="S15" i="3" s="1"/>
  <c r="P15" i="3"/>
  <c r="P15" i="6"/>
  <c r="Q15" i="6"/>
  <c r="O16" i="20"/>
  <c r="O16" i="3"/>
  <c r="O16" i="6"/>
  <c r="Y13" i="20"/>
  <c r="X13" i="20"/>
  <c r="B8" i="16"/>
  <c r="B8" i="12"/>
  <c r="B8" i="14"/>
  <c r="B8" i="11"/>
  <c r="I19" i="29"/>
  <c r="K19" i="6"/>
  <c r="I19" i="2"/>
  <c r="I20" i="6"/>
  <c r="L17" i="29"/>
  <c r="M17" i="2"/>
  <c r="H17" i="7"/>
  <c r="J17" i="7" s="1"/>
  <c r="T14" i="20"/>
  <c r="U14" i="20"/>
  <c r="W14" i="20" s="1"/>
  <c r="Y11" i="6"/>
  <c r="X11" i="6"/>
  <c r="T13" i="6"/>
  <c r="U13" i="6"/>
  <c r="X10" i="29"/>
  <c r="AA10" i="6"/>
  <c r="AB10" i="6" s="1"/>
  <c r="AB10" i="2"/>
  <c r="L19" i="20"/>
  <c r="M19" i="20"/>
  <c r="R10" i="1"/>
  <c r="K19" i="3"/>
  <c r="I20" i="3"/>
  <c r="M18" i="3"/>
  <c r="L18" i="3"/>
  <c r="H55" i="21"/>
  <c r="I55" i="21" s="1"/>
  <c r="C9" i="11"/>
  <c r="K20" i="20"/>
  <c r="I21" i="20"/>
  <c r="AC10" i="6" l="1"/>
  <c r="AQ10" i="6" s="1"/>
  <c r="K15" i="7"/>
  <c r="BG15" i="7" s="1"/>
  <c r="AC13" i="3"/>
  <c r="AQ13" i="3" s="1"/>
  <c r="I14" i="1"/>
  <c r="X11" i="29"/>
  <c r="AA11" i="6"/>
  <c r="AB11" i="6" s="1"/>
  <c r="AC11" i="6" s="1"/>
  <c r="AQ11" i="6" s="1"/>
  <c r="AB11" i="2"/>
  <c r="I20" i="29"/>
  <c r="K20" i="6"/>
  <c r="I21" i="6"/>
  <c r="I20" i="2"/>
  <c r="L19" i="6"/>
  <c r="M19" i="6"/>
  <c r="Q16" i="6"/>
  <c r="P16" i="6"/>
  <c r="P16" i="20"/>
  <c r="Q16" i="20"/>
  <c r="S16" i="20" s="1"/>
  <c r="U15" i="3"/>
  <c r="W15" i="3" s="1"/>
  <c r="T15" i="3"/>
  <c r="T9" i="1"/>
  <c r="C9" i="12" s="1"/>
  <c r="P9" i="1"/>
  <c r="B8" i="13"/>
  <c r="B8" i="17"/>
  <c r="B8" i="15"/>
  <c r="T15" i="20"/>
  <c r="U15" i="20"/>
  <c r="W15" i="20" s="1"/>
  <c r="T13" i="29"/>
  <c r="W13" i="6"/>
  <c r="W13" i="2"/>
  <c r="Y14" i="20"/>
  <c r="X14" i="20"/>
  <c r="O17" i="20"/>
  <c r="O17" i="3"/>
  <c r="O17" i="6"/>
  <c r="Q16" i="3"/>
  <c r="S16" i="3" s="1"/>
  <c r="P16" i="3"/>
  <c r="P15" i="29"/>
  <c r="S15" i="6"/>
  <c r="R15" i="2"/>
  <c r="L18" i="29"/>
  <c r="H18" i="7"/>
  <c r="J18" i="7" s="1"/>
  <c r="M18" i="2"/>
  <c r="B9" i="14"/>
  <c r="B9" i="12"/>
  <c r="B9" i="16"/>
  <c r="B9" i="11"/>
  <c r="Y14" i="3"/>
  <c r="AA14" i="3" s="1"/>
  <c r="AB14" i="3" s="1"/>
  <c r="X14" i="3"/>
  <c r="T14" i="6"/>
  <c r="U14" i="6"/>
  <c r="X12" i="6"/>
  <c r="Y12" i="6"/>
  <c r="AA67" i="1"/>
  <c r="A67" i="11" s="1"/>
  <c r="AA61" i="1"/>
  <c r="A61" i="11" s="1"/>
  <c r="AA24" i="1"/>
  <c r="A24" i="11" s="1"/>
  <c r="AA65" i="1"/>
  <c r="A65" i="11" s="1"/>
  <c r="AA60" i="1"/>
  <c r="A60" i="11" s="1"/>
  <c r="AA66" i="1"/>
  <c r="A66" i="11" s="1"/>
  <c r="AA62" i="1"/>
  <c r="A62" i="11" s="1"/>
  <c r="AA63" i="1"/>
  <c r="A63" i="11" s="1"/>
  <c r="AA64" i="1"/>
  <c r="A64" i="11" s="1"/>
  <c r="AA41" i="1"/>
  <c r="A41" i="11" s="1"/>
  <c r="AA50" i="1"/>
  <c r="A50" i="11" s="1"/>
  <c r="AA42" i="1"/>
  <c r="A42" i="11" s="1"/>
  <c r="AA45" i="1"/>
  <c r="A45" i="11" s="1"/>
  <c r="AA26" i="1"/>
  <c r="A26" i="11" s="1"/>
  <c r="C10" i="11"/>
  <c r="AA10" i="1"/>
  <c r="A10" i="11" s="1"/>
  <c r="AA4" i="1"/>
  <c r="A4" i="11" s="1"/>
  <c r="AA36" i="1"/>
  <c r="A36" i="11" s="1"/>
  <c r="AA17" i="1"/>
  <c r="A17" i="11" s="1"/>
  <c r="AA19" i="1"/>
  <c r="A19" i="11" s="1"/>
  <c r="AA21" i="1"/>
  <c r="A21" i="11" s="1"/>
  <c r="AA11" i="1"/>
  <c r="A11" i="11" s="1"/>
  <c r="AA53" i="1"/>
  <c r="A53" i="11" s="1"/>
  <c r="AA59" i="1"/>
  <c r="A59" i="11" s="1"/>
  <c r="AA13" i="1"/>
  <c r="A13" i="11" s="1"/>
  <c r="AA49" i="1"/>
  <c r="A49" i="11" s="1"/>
  <c r="AA30" i="1"/>
  <c r="A30" i="11" s="1"/>
  <c r="AA2" i="1"/>
  <c r="A2" i="11" s="1"/>
  <c r="AA34" i="1"/>
  <c r="A34" i="11" s="1"/>
  <c r="AA25" i="1"/>
  <c r="A25" i="11" s="1"/>
  <c r="AA23" i="1"/>
  <c r="A23" i="11" s="1"/>
  <c r="AA35" i="1"/>
  <c r="A35" i="11" s="1"/>
  <c r="AA51" i="1"/>
  <c r="A51" i="11" s="1"/>
  <c r="AA12" i="1"/>
  <c r="A12" i="11" s="1"/>
  <c r="AA38" i="1"/>
  <c r="A38" i="11" s="1"/>
  <c r="AA8" i="1"/>
  <c r="A8" i="11" s="1"/>
  <c r="AA44" i="1"/>
  <c r="A44" i="11" s="1"/>
  <c r="AA56" i="1"/>
  <c r="A56" i="11" s="1"/>
  <c r="AA22" i="1"/>
  <c r="A22" i="11" s="1"/>
  <c r="AA31" i="1"/>
  <c r="A31" i="11" s="1"/>
  <c r="AA54" i="1"/>
  <c r="A54" i="11" s="1"/>
  <c r="AA28" i="1"/>
  <c r="A28" i="11" s="1"/>
  <c r="AA39" i="1"/>
  <c r="A39" i="11" s="1"/>
  <c r="AA20" i="1"/>
  <c r="A20" i="11" s="1"/>
  <c r="AA57" i="1"/>
  <c r="A57" i="11" s="1"/>
  <c r="AA37" i="1"/>
  <c r="A37" i="11" s="1"/>
  <c r="AA33" i="1"/>
  <c r="A33" i="11" s="1"/>
  <c r="AA58" i="1"/>
  <c r="A58" i="11" s="1"/>
  <c r="AA18" i="1"/>
  <c r="A18" i="11" s="1"/>
  <c r="AA5" i="1"/>
  <c r="A5" i="11" s="1"/>
  <c r="AA3" i="1"/>
  <c r="A3" i="11" s="1"/>
  <c r="AA43" i="1"/>
  <c r="A43" i="11" s="1"/>
  <c r="AA7" i="1"/>
  <c r="A7" i="11" s="1"/>
  <c r="AA16" i="1"/>
  <c r="A16" i="11" s="1"/>
  <c r="AA47" i="1"/>
  <c r="A47" i="11" s="1"/>
  <c r="AA32" i="1"/>
  <c r="A32" i="11" s="1"/>
  <c r="AA6" i="1"/>
  <c r="A6" i="11" s="1"/>
  <c r="AA55" i="1"/>
  <c r="A55" i="11" s="1"/>
  <c r="AA15" i="1"/>
  <c r="A15" i="11" s="1"/>
  <c r="AA9" i="1"/>
  <c r="A9" i="11" s="1"/>
  <c r="AA27" i="1"/>
  <c r="A27" i="11" s="1"/>
  <c r="K20" i="3"/>
  <c r="I21" i="3"/>
  <c r="L20" i="20"/>
  <c r="M20" i="20"/>
  <c r="AA40" i="1"/>
  <c r="A40" i="11" s="1"/>
  <c r="G56" i="21"/>
  <c r="H56" i="21" s="1"/>
  <c r="I56" i="21" s="1"/>
  <c r="M19" i="3"/>
  <c r="L19" i="3"/>
  <c r="AA46" i="1"/>
  <c r="A46" i="11" s="1"/>
  <c r="AA52" i="1"/>
  <c r="A52" i="11" s="1"/>
  <c r="K21" i="20"/>
  <c r="I22" i="20"/>
  <c r="AA29" i="1"/>
  <c r="A29" i="11" s="1"/>
  <c r="AA14" i="1"/>
  <c r="A14" i="11" s="1"/>
  <c r="AA48" i="1"/>
  <c r="A48" i="11" s="1"/>
  <c r="K16" i="7" l="1"/>
  <c r="BG16" i="7" s="1"/>
  <c r="H11" i="1"/>
  <c r="M11" i="1" s="1"/>
  <c r="I15" i="1"/>
  <c r="H10" i="1"/>
  <c r="X12" i="29"/>
  <c r="AA12" i="6"/>
  <c r="AB12" i="6" s="1"/>
  <c r="AC12" i="6" s="1"/>
  <c r="AQ12" i="6" s="1"/>
  <c r="AB12" i="2"/>
  <c r="T14" i="29"/>
  <c r="W14" i="2"/>
  <c r="W14" i="6"/>
  <c r="T15" i="6"/>
  <c r="U15" i="6"/>
  <c r="Q17" i="6"/>
  <c r="P17" i="6"/>
  <c r="P17" i="20"/>
  <c r="Q17" i="20"/>
  <c r="S17" i="20" s="1"/>
  <c r="X13" i="6"/>
  <c r="Y13" i="6"/>
  <c r="Y15" i="20"/>
  <c r="X15" i="20"/>
  <c r="X15" i="3"/>
  <c r="Y15" i="3"/>
  <c r="AA15" i="3" s="1"/>
  <c r="AB15" i="3" s="1"/>
  <c r="P16" i="29"/>
  <c r="R16" i="2"/>
  <c r="S16" i="6"/>
  <c r="I21" i="29"/>
  <c r="I22" i="6"/>
  <c r="I21" i="2"/>
  <c r="K21" i="6"/>
  <c r="AC14" i="3"/>
  <c r="AQ14" i="3" s="1"/>
  <c r="O18" i="20"/>
  <c r="O18" i="3"/>
  <c r="O18" i="6"/>
  <c r="T16" i="3"/>
  <c r="U16" i="3"/>
  <c r="W16" i="3" s="1"/>
  <c r="P17" i="3"/>
  <c r="Q17" i="3"/>
  <c r="S17" i="3" s="1"/>
  <c r="B9" i="17"/>
  <c r="B9" i="15"/>
  <c r="B9" i="13"/>
  <c r="T16" i="20"/>
  <c r="U16" i="20"/>
  <c r="W16" i="20" s="1"/>
  <c r="L19" i="29"/>
  <c r="M19" i="2"/>
  <c r="H19" i="7"/>
  <c r="J19" i="7" s="1"/>
  <c r="M20" i="6"/>
  <c r="L20" i="6"/>
  <c r="I23" i="20"/>
  <c r="K22" i="20"/>
  <c r="G57" i="21"/>
  <c r="H57" i="21" s="1"/>
  <c r="I57" i="21" s="1"/>
  <c r="L21" i="20"/>
  <c r="M21" i="20"/>
  <c r="I22" i="3"/>
  <c r="K21" i="3"/>
  <c r="L20" i="3"/>
  <c r="M20" i="3"/>
  <c r="O11" i="1" l="1"/>
  <c r="B11" i="14" s="1"/>
  <c r="K17" i="7"/>
  <c r="BG17" i="7" s="1"/>
  <c r="H12" i="1"/>
  <c r="M12" i="1" s="1"/>
  <c r="O12" i="1" s="1"/>
  <c r="M10" i="1"/>
  <c r="O10" i="1" s="1"/>
  <c r="I16" i="1"/>
  <c r="AC15" i="3"/>
  <c r="AQ15" i="3" s="1"/>
  <c r="L20" i="29"/>
  <c r="M20" i="2"/>
  <c r="H20" i="7"/>
  <c r="J20" i="7" s="1"/>
  <c r="Y16" i="20"/>
  <c r="X16" i="20"/>
  <c r="P18" i="3"/>
  <c r="Q18" i="3"/>
  <c r="S18" i="3" s="1"/>
  <c r="X13" i="29"/>
  <c r="AA13" i="6"/>
  <c r="AB13" i="6" s="1"/>
  <c r="AC13" i="6" s="1"/>
  <c r="AQ13" i="6" s="1"/>
  <c r="AB13" i="2"/>
  <c r="T17" i="20"/>
  <c r="U17" i="20"/>
  <c r="W17" i="20" s="1"/>
  <c r="T15" i="29"/>
  <c r="W15" i="2"/>
  <c r="W15" i="6"/>
  <c r="X14" i="6"/>
  <c r="Y14" i="6"/>
  <c r="O19" i="20"/>
  <c r="O19" i="3"/>
  <c r="O19" i="6"/>
  <c r="T17" i="3"/>
  <c r="U17" i="3"/>
  <c r="W17" i="3" s="1"/>
  <c r="Y16" i="3"/>
  <c r="AA16" i="3" s="1"/>
  <c r="AB16" i="3" s="1"/>
  <c r="X16" i="3"/>
  <c r="P18" i="6"/>
  <c r="Q18" i="6"/>
  <c r="Q18" i="20"/>
  <c r="S18" i="20" s="1"/>
  <c r="P18" i="20"/>
  <c r="P11" i="1"/>
  <c r="T11" i="1"/>
  <c r="C11" i="12" s="1"/>
  <c r="M21" i="6"/>
  <c r="L21" i="6"/>
  <c r="I22" i="29"/>
  <c r="I23" i="6"/>
  <c r="K22" i="6"/>
  <c r="I22" i="2"/>
  <c r="T16" i="6"/>
  <c r="U16" i="6"/>
  <c r="P17" i="29"/>
  <c r="R17" i="2"/>
  <c r="S17" i="6"/>
  <c r="K22" i="3"/>
  <c r="I23" i="3"/>
  <c r="K23" i="20"/>
  <c r="I24" i="20"/>
  <c r="L21" i="3"/>
  <c r="M21" i="3"/>
  <c r="M22" i="20"/>
  <c r="L22" i="20"/>
  <c r="T13" i="1"/>
  <c r="G58" i="21"/>
  <c r="H58" i="21" s="1"/>
  <c r="I58" i="21" s="1"/>
  <c r="B11" i="16" l="1"/>
  <c r="B11" i="11"/>
  <c r="B11" i="12"/>
  <c r="AC16" i="3"/>
  <c r="AQ16" i="3" s="1"/>
  <c r="B10" i="14"/>
  <c r="B10" i="12"/>
  <c r="B10" i="11"/>
  <c r="B10" i="16"/>
  <c r="K18" i="7"/>
  <c r="BG18" i="7" s="1"/>
  <c r="H13" i="1"/>
  <c r="M13" i="1" s="1"/>
  <c r="O13" i="1" s="1"/>
  <c r="T10" i="1"/>
  <c r="C10" i="12" s="1"/>
  <c r="P10" i="1"/>
  <c r="I17" i="1"/>
  <c r="X15" i="6"/>
  <c r="Y15" i="6"/>
  <c r="T17" i="6"/>
  <c r="U17" i="6"/>
  <c r="M22" i="6"/>
  <c r="L22" i="6"/>
  <c r="L21" i="29"/>
  <c r="M21" i="2"/>
  <c r="H21" i="7"/>
  <c r="J21" i="7" s="1"/>
  <c r="B11" i="15"/>
  <c r="B11" i="13"/>
  <c r="B11" i="17"/>
  <c r="U18" i="20"/>
  <c r="W18" i="20" s="1"/>
  <c r="T18" i="20"/>
  <c r="Q19" i="3"/>
  <c r="S19" i="3" s="1"/>
  <c r="P19" i="3"/>
  <c r="B12" i="12"/>
  <c r="B12" i="11"/>
  <c r="B12" i="14"/>
  <c r="B12" i="16"/>
  <c r="X14" i="29"/>
  <c r="AB14" i="2"/>
  <c r="AA14" i="6"/>
  <c r="AB14" i="6" s="1"/>
  <c r="AC14" i="6" s="1"/>
  <c r="AQ14" i="6" s="1"/>
  <c r="T16" i="29"/>
  <c r="W16" i="6"/>
  <c r="W16" i="2"/>
  <c r="I23" i="29"/>
  <c r="I24" i="6"/>
  <c r="I23" i="2"/>
  <c r="K23" i="6"/>
  <c r="P18" i="29"/>
  <c r="R18" i="2"/>
  <c r="S18" i="6"/>
  <c r="Y17" i="3"/>
  <c r="AA17" i="3" s="1"/>
  <c r="AB17" i="3" s="1"/>
  <c r="X17" i="3"/>
  <c r="Q19" i="6"/>
  <c r="P19" i="6"/>
  <c r="P19" i="20"/>
  <c r="Q19" i="20"/>
  <c r="S19" i="20" s="1"/>
  <c r="P12" i="1"/>
  <c r="T12" i="1"/>
  <c r="C12" i="12" s="1"/>
  <c r="X17" i="20"/>
  <c r="Y17" i="20"/>
  <c r="U18" i="3"/>
  <c r="W18" i="3" s="1"/>
  <c r="T18" i="3"/>
  <c r="O20" i="6"/>
  <c r="O20" i="20"/>
  <c r="O20" i="3"/>
  <c r="T14" i="1"/>
  <c r="M23" i="20"/>
  <c r="L23" i="20"/>
  <c r="M22" i="3"/>
  <c r="L22" i="3"/>
  <c r="G59" i="21"/>
  <c r="K23" i="3"/>
  <c r="I24" i="3"/>
  <c r="C13" i="12"/>
  <c r="I25" i="20"/>
  <c r="K24" i="20"/>
  <c r="K19" i="7" l="1"/>
  <c r="BG19" i="7" s="1"/>
  <c r="B10" i="15"/>
  <c r="B10" i="13"/>
  <c r="B10" i="17"/>
  <c r="H14" i="1"/>
  <c r="M14" i="1" s="1"/>
  <c r="I18" i="1"/>
  <c r="T18" i="6"/>
  <c r="U18" i="6"/>
  <c r="X16" i="6"/>
  <c r="Y16" i="6"/>
  <c r="P20" i="3"/>
  <c r="Q20" i="3"/>
  <c r="S20" i="3" s="1"/>
  <c r="Q20" i="6"/>
  <c r="P20" i="6"/>
  <c r="X18" i="3"/>
  <c r="Y18" i="3"/>
  <c r="AA18" i="3" s="1"/>
  <c r="AB18" i="3" s="1"/>
  <c r="B12" i="13"/>
  <c r="B12" i="17"/>
  <c r="B12" i="15"/>
  <c r="P19" i="29"/>
  <c r="R19" i="2"/>
  <c r="S19" i="6"/>
  <c r="AC17" i="3"/>
  <c r="AQ17" i="3" s="1"/>
  <c r="M23" i="6"/>
  <c r="L23" i="6"/>
  <c r="I24" i="29"/>
  <c r="I25" i="6"/>
  <c r="I24" i="2"/>
  <c r="K24" i="6"/>
  <c r="T17" i="29"/>
  <c r="W17" i="2"/>
  <c r="W17" i="6"/>
  <c r="V13" i="1"/>
  <c r="C13" i="14" s="1"/>
  <c r="P13" i="1"/>
  <c r="X15" i="29"/>
  <c r="AA15" i="6"/>
  <c r="AB15" i="6" s="1"/>
  <c r="AC15" i="6" s="1"/>
  <c r="AQ15" i="6" s="1"/>
  <c r="AB15" i="2"/>
  <c r="Q20" i="20"/>
  <c r="S20" i="20" s="1"/>
  <c r="P20" i="20"/>
  <c r="U19" i="20"/>
  <c r="W19" i="20" s="1"/>
  <c r="T19" i="20"/>
  <c r="U19" i="3"/>
  <c r="W19" i="3" s="1"/>
  <c r="T19" i="3"/>
  <c r="Y18" i="20"/>
  <c r="X18" i="20"/>
  <c r="O21" i="6"/>
  <c r="O21" i="20"/>
  <c r="O21" i="3"/>
  <c r="L22" i="29"/>
  <c r="H22" i="7"/>
  <c r="J22" i="7" s="1"/>
  <c r="M22" i="2"/>
  <c r="B13" i="14"/>
  <c r="B13" i="11"/>
  <c r="B13" i="16"/>
  <c r="B13" i="12"/>
  <c r="H59" i="21"/>
  <c r="I59" i="21" s="1"/>
  <c r="G60" i="21"/>
  <c r="M23" i="3"/>
  <c r="L23" i="3"/>
  <c r="L24" i="20"/>
  <c r="M24" i="20"/>
  <c r="T15" i="1"/>
  <c r="C14" i="12"/>
  <c r="K25" i="20"/>
  <c r="I26" i="20"/>
  <c r="K24" i="3"/>
  <c r="I25" i="3"/>
  <c r="O14" i="1" l="1"/>
  <c r="B14" i="14" s="1"/>
  <c r="H15" i="1"/>
  <c r="K20" i="7"/>
  <c r="BG20" i="7" s="1"/>
  <c r="I19" i="1"/>
  <c r="AC18" i="3"/>
  <c r="AQ18" i="3" s="1"/>
  <c r="U20" i="3"/>
  <c r="W20" i="3" s="1"/>
  <c r="T20" i="3"/>
  <c r="X16" i="29"/>
  <c r="AB16" i="2"/>
  <c r="AA16" i="6"/>
  <c r="AB16" i="6" s="1"/>
  <c r="AC16" i="6" s="1"/>
  <c r="AQ16" i="6" s="1"/>
  <c r="T18" i="29"/>
  <c r="W18" i="2"/>
  <c r="W18" i="6"/>
  <c r="O22" i="6"/>
  <c r="O22" i="20"/>
  <c r="O22" i="3"/>
  <c r="P21" i="3"/>
  <c r="Q21" i="3"/>
  <c r="S21" i="3" s="1"/>
  <c r="P21" i="6"/>
  <c r="Q21" i="6"/>
  <c r="Y19" i="3"/>
  <c r="AA19" i="3" s="1"/>
  <c r="AB19" i="3" s="1"/>
  <c r="X19" i="3"/>
  <c r="X19" i="20"/>
  <c r="Y19" i="20"/>
  <c r="T20" i="20"/>
  <c r="U20" i="20"/>
  <c r="W20" i="20" s="1"/>
  <c r="M15" i="1"/>
  <c r="O15" i="1" s="1"/>
  <c r="B13" i="17"/>
  <c r="B13" i="15"/>
  <c r="B13" i="13"/>
  <c r="Y17" i="6"/>
  <c r="X17" i="6"/>
  <c r="L23" i="29"/>
  <c r="H23" i="7"/>
  <c r="J23" i="7" s="1"/>
  <c r="M23" i="2"/>
  <c r="T19" i="6"/>
  <c r="U19" i="6"/>
  <c r="Q21" i="20"/>
  <c r="S21" i="20" s="1"/>
  <c r="P21" i="20"/>
  <c r="L24" i="6"/>
  <c r="M24" i="6"/>
  <c r="I25" i="29"/>
  <c r="K25" i="6"/>
  <c r="I25" i="2"/>
  <c r="I26" i="6"/>
  <c r="P20" i="29"/>
  <c r="R20" i="2"/>
  <c r="S20" i="6"/>
  <c r="V14" i="1"/>
  <c r="C14" i="14" s="1"/>
  <c r="P14" i="1"/>
  <c r="G61" i="21"/>
  <c r="H60" i="21"/>
  <c r="I60" i="21" s="1"/>
  <c r="M25" i="20"/>
  <c r="L25" i="20"/>
  <c r="C15" i="12"/>
  <c r="I26" i="3"/>
  <c r="K25" i="3"/>
  <c r="M24" i="3"/>
  <c r="L24" i="3"/>
  <c r="T16" i="1"/>
  <c r="K26" i="20"/>
  <c r="I27" i="20"/>
  <c r="AC19" i="3" l="1"/>
  <c r="AQ19" i="3" s="1"/>
  <c r="B14" i="12"/>
  <c r="B14" i="11"/>
  <c r="B14" i="16"/>
  <c r="H16" i="1"/>
  <c r="O16" i="1" s="1"/>
  <c r="K21" i="7"/>
  <c r="BG21" i="7" s="1"/>
  <c r="I20" i="1"/>
  <c r="B14" i="15"/>
  <c r="B14" i="17"/>
  <c r="B14" i="13"/>
  <c r="U20" i="6"/>
  <c r="T20" i="6"/>
  <c r="T21" i="20"/>
  <c r="U21" i="20"/>
  <c r="W21" i="20" s="1"/>
  <c r="O23" i="20"/>
  <c r="O23" i="6"/>
  <c r="O23" i="3"/>
  <c r="B15" i="16"/>
  <c r="B15" i="12"/>
  <c r="B15" i="14"/>
  <c r="B15" i="11"/>
  <c r="Q22" i="20"/>
  <c r="S22" i="20" s="1"/>
  <c r="P22" i="20"/>
  <c r="X18" i="6"/>
  <c r="Y18" i="6"/>
  <c r="I26" i="29"/>
  <c r="I26" i="2"/>
  <c r="K26" i="6"/>
  <c r="I27" i="6"/>
  <c r="M25" i="6"/>
  <c r="L25" i="6"/>
  <c r="L24" i="29"/>
  <c r="H24" i="7"/>
  <c r="J24" i="7" s="1"/>
  <c r="M24" i="2"/>
  <c r="T19" i="29"/>
  <c r="W19" i="6"/>
  <c r="W19" i="2"/>
  <c r="X17" i="29"/>
  <c r="AA17" i="6"/>
  <c r="AB17" i="6" s="1"/>
  <c r="AC17" i="6" s="1"/>
  <c r="AB17" i="2"/>
  <c r="V15" i="1"/>
  <c r="C15" i="14" s="1"/>
  <c r="P15" i="1"/>
  <c r="X20" i="20"/>
  <c r="Y20" i="20"/>
  <c r="P21" i="29"/>
  <c r="R21" i="2"/>
  <c r="S21" i="6"/>
  <c r="U21" i="3"/>
  <c r="W21" i="3" s="1"/>
  <c r="T21" i="3"/>
  <c r="P22" i="3"/>
  <c r="Q22" i="3"/>
  <c r="S22" i="3" s="1"/>
  <c r="P22" i="6"/>
  <c r="Q22" i="6"/>
  <c r="X20" i="3"/>
  <c r="Y20" i="3"/>
  <c r="AA20" i="3" s="1"/>
  <c r="AB20" i="3" s="1"/>
  <c r="H61" i="21"/>
  <c r="I61" i="21" s="1"/>
  <c r="G62" i="21"/>
  <c r="M25" i="3"/>
  <c r="L25" i="3"/>
  <c r="K26" i="3"/>
  <c r="I27" i="3"/>
  <c r="T17" i="1"/>
  <c r="K27" i="20"/>
  <c r="I28" i="20"/>
  <c r="C16" i="12"/>
  <c r="L26" i="20"/>
  <c r="M26" i="20"/>
  <c r="AQ17" i="6" l="1"/>
  <c r="H17" i="1" s="1"/>
  <c r="M16" i="1"/>
  <c r="V16" i="1" s="1"/>
  <c r="C16" i="14" s="1"/>
  <c r="K22" i="7"/>
  <c r="BG22" i="7" s="1"/>
  <c r="I21" i="1"/>
  <c r="AC20" i="3"/>
  <c r="AQ20" i="3" s="1"/>
  <c r="P22" i="29"/>
  <c r="S22" i="6"/>
  <c r="R22" i="2"/>
  <c r="U22" i="3"/>
  <c r="W22" i="3" s="1"/>
  <c r="T22" i="3"/>
  <c r="T21" i="6"/>
  <c r="U21" i="6"/>
  <c r="O24" i="3"/>
  <c r="O24" i="20"/>
  <c r="O24" i="6"/>
  <c r="I27" i="29"/>
  <c r="K27" i="6"/>
  <c r="I28" i="6"/>
  <c r="I27" i="2"/>
  <c r="X18" i="29"/>
  <c r="AB18" i="2"/>
  <c r="AA18" i="6"/>
  <c r="AB18" i="6" s="1"/>
  <c r="AC18" i="6" s="1"/>
  <c r="AQ18" i="6" s="1"/>
  <c r="Q23" i="3"/>
  <c r="S23" i="3" s="1"/>
  <c r="P23" i="3"/>
  <c r="P23" i="20"/>
  <c r="Q23" i="20"/>
  <c r="S23" i="20" s="1"/>
  <c r="T20" i="29"/>
  <c r="W20" i="6"/>
  <c r="W20" i="2"/>
  <c r="B16" i="16"/>
  <c r="B16" i="14"/>
  <c r="B16" i="11"/>
  <c r="B16" i="12"/>
  <c r="X21" i="3"/>
  <c r="Y21" i="3"/>
  <c r="AA21" i="3" s="1"/>
  <c r="AB21" i="3" s="1"/>
  <c r="B15" i="13"/>
  <c r="B15" i="15"/>
  <c r="B15" i="17"/>
  <c r="X19" i="6"/>
  <c r="Y19" i="6"/>
  <c r="L25" i="29"/>
  <c r="M25" i="2"/>
  <c r="H25" i="7"/>
  <c r="J25" i="7" s="1"/>
  <c r="M26" i="6"/>
  <c r="L26" i="6"/>
  <c r="U22" i="20"/>
  <c r="W22" i="20" s="1"/>
  <c r="T22" i="20"/>
  <c r="Q23" i="6"/>
  <c r="P23" i="6"/>
  <c r="Y21" i="20"/>
  <c r="X21" i="20"/>
  <c r="H62" i="21"/>
  <c r="I62" i="21" s="1"/>
  <c r="G63" i="21"/>
  <c r="T18" i="1"/>
  <c r="AC17" i="1" s="1"/>
  <c r="A17" i="12" s="1"/>
  <c r="I29" i="20"/>
  <c r="K28" i="20"/>
  <c r="C17" i="12"/>
  <c r="M27" i="20"/>
  <c r="L27" i="20"/>
  <c r="M26" i="3"/>
  <c r="L26" i="3"/>
  <c r="K27" i="3"/>
  <c r="I28" i="3"/>
  <c r="M17" i="1" l="1"/>
  <c r="O17" i="1" s="1"/>
  <c r="B17" i="12" s="1"/>
  <c r="P16" i="1"/>
  <c r="B16" i="15" s="1"/>
  <c r="H18" i="1"/>
  <c r="M18" i="1" s="1"/>
  <c r="K23" i="7"/>
  <c r="BG23" i="7" s="1"/>
  <c r="I22" i="1"/>
  <c r="X22" i="20"/>
  <c r="Y22" i="20"/>
  <c r="L26" i="29"/>
  <c r="H26" i="7"/>
  <c r="J26" i="7" s="1"/>
  <c r="M26" i="2"/>
  <c r="X19" i="29"/>
  <c r="AA19" i="6"/>
  <c r="AB19" i="6" s="1"/>
  <c r="AC19" i="6" s="1"/>
  <c r="AQ19" i="6" s="1"/>
  <c r="AB19" i="2"/>
  <c r="X20" i="6"/>
  <c r="Y20" i="6"/>
  <c r="T23" i="20"/>
  <c r="U23" i="20"/>
  <c r="W23" i="20" s="1"/>
  <c r="O25" i="20"/>
  <c r="O25" i="6"/>
  <c r="O25" i="3"/>
  <c r="AC21" i="3"/>
  <c r="AQ21" i="3" s="1"/>
  <c r="U23" i="3"/>
  <c r="W23" i="3" s="1"/>
  <c r="T23" i="3"/>
  <c r="L27" i="6"/>
  <c r="M27" i="6"/>
  <c r="P24" i="6"/>
  <c r="Q24" i="6"/>
  <c r="Q24" i="3"/>
  <c r="S24" i="3" s="1"/>
  <c r="P24" i="3"/>
  <c r="V17" i="1"/>
  <c r="C17" i="14" s="1"/>
  <c r="P17" i="1"/>
  <c r="X22" i="3"/>
  <c r="Y22" i="3"/>
  <c r="AA22" i="3" s="1"/>
  <c r="AB22" i="3" s="1"/>
  <c r="U22" i="6"/>
  <c r="T22" i="6"/>
  <c r="P23" i="29"/>
  <c r="S23" i="6"/>
  <c r="R23" i="2"/>
  <c r="I28" i="29"/>
  <c r="I28" i="2"/>
  <c r="K28" i="6"/>
  <c r="I29" i="6"/>
  <c r="P24" i="20"/>
  <c r="Q24" i="20"/>
  <c r="S24" i="20" s="1"/>
  <c r="T21" i="29"/>
  <c r="W21" i="6"/>
  <c r="W21" i="2"/>
  <c r="AC15" i="1"/>
  <c r="A15" i="12" s="1"/>
  <c r="AC61" i="1"/>
  <c r="A61" i="12" s="1"/>
  <c r="H63" i="21"/>
  <c r="I63" i="21" s="1"/>
  <c r="G64" i="21"/>
  <c r="AC62" i="1"/>
  <c r="A62" i="12" s="1"/>
  <c r="AC60" i="1"/>
  <c r="A60" i="12" s="1"/>
  <c r="AC63" i="1"/>
  <c r="A63" i="12" s="1"/>
  <c r="AC66" i="1"/>
  <c r="A66" i="12" s="1"/>
  <c r="AC67" i="1"/>
  <c r="A67" i="12" s="1"/>
  <c r="AC64" i="1"/>
  <c r="A64" i="12" s="1"/>
  <c r="AC65" i="1"/>
  <c r="A65" i="12" s="1"/>
  <c r="AC13" i="1"/>
  <c r="A13" i="12" s="1"/>
  <c r="AC14" i="1"/>
  <c r="A14" i="12" s="1"/>
  <c r="K28" i="3"/>
  <c r="I29" i="3"/>
  <c r="K29" i="20"/>
  <c r="I30" i="20"/>
  <c r="M27" i="3"/>
  <c r="L27" i="3"/>
  <c r="C18" i="12"/>
  <c r="AC18" i="1"/>
  <c r="A18" i="12" s="1"/>
  <c r="AC37" i="1"/>
  <c r="A37" i="12" s="1"/>
  <c r="AC24" i="1"/>
  <c r="A24" i="12" s="1"/>
  <c r="AC8" i="1"/>
  <c r="A8" i="12" s="1"/>
  <c r="AC45" i="1"/>
  <c r="A45" i="12" s="1"/>
  <c r="AC23" i="1"/>
  <c r="A23" i="12" s="1"/>
  <c r="AC27" i="1"/>
  <c r="A27" i="12" s="1"/>
  <c r="AC38" i="1"/>
  <c r="A38" i="12" s="1"/>
  <c r="AC25" i="1"/>
  <c r="A25" i="12" s="1"/>
  <c r="AC9" i="1"/>
  <c r="A9" i="12" s="1"/>
  <c r="AC55" i="1"/>
  <c r="A55" i="12" s="1"/>
  <c r="AC56" i="1"/>
  <c r="A56" i="12" s="1"/>
  <c r="AC35" i="1"/>
  <c r="A35" i="12" s="1"/>
  <c r="AC49" i="1"/>
  <c r="A49" i="12" s="1"/>
  <c r="AC39" i="1"/>
  <c r="A39" i="12" s="1"/>
  <c r="AC43" i="1"/>
  <c r="A43" i="12" s="1"/>
  <c r="AC6" i="1"/>
  <c r="A6" i="12" s="1"/>
  <c r="AC19" i="1"/>
  <c r="A19" i="12" s="1"/>
  <c r="AC21" i="1"/>
  <c r="A21" i="12" s="1"/>
  <c r="AC22" i="1"/>
  <c r="A22" i="12" s="1"/>
  <c r="AC32" i="1"/>
  <c r="A32" i="12" s="1"/>
  <c r="AC59" i="1"/>
  <c r="A59" i="12" s="1"/>
  <c r="AC5" i="1"/>
  <c r="A5" i="12" s="1"/>
  <c r="AC53" i="1"/>
  <c r="A53" i="12" s="1"/>
  <c r="AC29" i="1"/>
  <c r="A29" i="12" s="1"/>
  <c r="AC42" i="1"/>
  <c r="A42" i="12" s="1"/>
  <c r="AC20" i="1"/>
  <c r="A20" i="12" s="1"/>
  <c r="AC11" i="1"/>
  <c r="A11" i="12" s="1"/>
  <c r="AC16" i="1"/>
  <c r="A16" i="12" s="1"/>
  <c r="AC54" i="1"/>
  <c r="A54" i="12" s="1"/>
  <c r="AC34" i="1"/>
  <c r="A34" i="12" s="1"/>
  <c r="AC26" i="1"/>
  <c r="A26" i="12" s="1"/>
  <c r="AC51" i="1"/>
  <c r="A51" i="12" s="1"/>
  <c r="AC44" i="1"/>
  <c r="A44" i="12" s="1"/>
  <c r="AC36" i="1"/>
  <c r="A36" i="12" s="1"/>
  <c r="AC40" i="1"/>
  <c r="A40" i="12" s="1"/>
  <c r="AC33" i="1"/>
  <c r="A33" i="12" s="1"/>
  <c r="AC3" i="1"/>
  <c r="A3" i="12" s="1"/>
  <c r="AC30" i="1"/>
  <c r="A30" i="12" s="1"/>
  <c r="AC48" i="1"/>
  <c r="A48" i="12" s="1"/>
  <c r="AC47" i="1"/>
  <c r="A47" i="12" s="1"/>
  <c r="AC2" i="1"/>
  <c r="A2" i="12" s="1"/>
  <c r="AC28" i="1"/>
  <c r="A28" i="12" s="1"/>
  <c r="AC10" i="1"/>
  <c r="A10" i="12" s="1"/>
  <c r="AC41" i="1"/>
  <c r="A41" i="12" s="1"/>
  <c r="AC46" i="1"/>
  <c r="A46" i="12" s="1"/>
  <c r="AC58" i="1"/>
  <c r="A58" i="12" s="1"/>
  <c r="AC52" i="1"/>
  <c r="A52" i="12" s="1"/>
  <c r="AC7" i="1"/>
  <c r="A7" i="12" s="1"/>
  <c r="AC31" i="1"/>
  <c r="A31" i="12" s="1"/>
  <c r="AC4" i="1"/>
  <c r="A4" i="12" s="1"/>
  <c r="AC12" i="1"/>
  <c r="A12" i="12" s="1"/>
  <c r="AC57" i="1"/>
  <c r="A57" i="12" s="1"/>
  <c r="AC50" i="1"/>
  <c r="A50" i="12" s="1"/>
  <c r="M28" i="20"/>
  <c r="L28" i="20"/>
  <c r="B17" i="11" l="1"/>
  <c r="B17" i="14"/>
  <c r="B17" i="16"/>
  <c r="B16" i="13"/>
  <c r="B16" i="17"/>
  <c r="O18" i="1"/>
  <c r="B18" i="12" s="1"/>
  <c r="K24" i="7"/>
  <c r="BG24" i="7" s="1"/>
  <c r="H19" i="1"/>
  <c r="M19" i="1" s="1"/>
  <c r="O19" i="1" s="1"/>
  <c r="I23" i="1"/>
  <c r="X21" i="6"/>
  <c r="Y21" i="6"/>
  <c r="U24" i="20"/>
  <c r="W24" i="20" s="1"/>
  <c r="T24" i="20"/>
  <c r="I29" i="29"/>
  <c r="K29" i="6"/>
  <c r="I30" i="6"/>
  <c r="I29" i="2"/>
  <c r="V18" i="1"/>
  <c r="C18" i="14" s="1"/>
  <c r="P18" i="1"/>
  <c r="AC22" i="3"/>
  <c r="AQ22" i="3" s="1"/>
  <c r="B17" i="15"/>
  <c r="B17" i="17"/>
  <c r="B17" i="13"/>
  <c r="P24" i="29"/>
  <c r="R24" i="2"/>
  <c r="S24" i="6"/>
  <c r="L27" i="29"/>
  <c r="H27" i="7"/>
  <c r="J27" i="7" s="1"/>
  <c r="M27" i="2"/>
  <c r="P25" i="6"/>
  <c r="Q25" i="6"/>
  <c r="Y23" i="20"/>
  <c r="X23" i="20"/>
  <c r="X20" i="29"/>
  <c r="AB20" i="2"/>
  <c r="AA20" i="6"/>
  <c r="AB20" i="6" s="1"/>
  <c r="AC20" i="6" s="1"/>
  <c r="AQ20" i="6" s="1"/>
  <c r="O26" i="6"/>
  <c r="O26" i="20"/>
  <c r="O26" i="3"/>
  <c r="L28" i="6"/>
  <c r="M28" i="6"/>
  <c r="U23" i="6"/>
  <c r="T23" i="6"/>
  <c r="T22" i="29"/>
  <c r="W22" i="6"/>
  <c r="W22" i="2"/>
  <c r="U24" i="3"/>
  <c r="W24" i="3" s="1"/>
  <c r="T24" i="3"/>
  <c r="X23" i="3"/>
  <c r="Y23" i="3"/>
  <c r="AA23" i="3" s="1"/>
  <c r="AB23" i="3" s="1"/>
  <c r="P25" i="3"/>
  <c r="Q25" i="3"/>
  <c r="S25" i="3" s="1"/>
  <c r="Q25" i="20"/>
  <c r="S25" i="20" s="1"/>
  <c r="P25" i="20"/>
  <c r="H64" i="21"/>
  <c r="I64" i="21" s="1"/>
  <c r="G65" i="21"/>
  <c r="W19" i="1"/>
  <c r="K30" i="20"/>
  <c r="I31" i="20"/>
  <c r="L29" i="20"/>
  <c r="M29" i="20"/>
  <c r="K29" i="3"/>
  <c r="I30" i="3"/>
  <c r="M28" i="3"/>
  <c r="L28" i="3"/>
  <c r="B18" i="11" l="1"/>
  <c r="B18" i="16"/>
  <c r="B18" i="14"/>
  <c r="H20" i="1"/>
  <c r="M20" i="1" s="1"/>
  <c r="O20" i="1" s="1"/>
  <c r="K25" i="7"/>
  <c r="BG25" i="7" s="1"/>
  <c r="I24" i="1"/>
  <c r="B19" i="16"/>
  <c r="B19" i="14"/>
  <c r="B19" i="12"/>
  <c r="B19" i="11"/>
  <c r="T25" i="20"/>
  <c r="U25" i="20"/>
  <c r="W25" i="20" s="1"/>
  <c r="Y24" i="3"/>
  <c r="AA24" i="3" s="1"/>
  <c r="AB24" i="3" s="1"/>
  <c r="X24" i="3"/>
  <c r="Y22" i="6"/>
  <c r="X22" i="6"/>
  <c r="L28" i="29"/>
  <c r="H28" i="7"/>
  <c r="J28" i="7" s="1"/>
  <c r="M28" i="2"/>
  <c r="Q26" i="3"/>
  <c r="S26" i="3" s="1"/>
  <c r="P26" i="3"/>
  <c r="Q26" i="6"/>
  <c r="P26" i="6"/>
  <c r="P25" i="29"/>
  <c r="S25" i="6"/>
  <c r="R25" i="2"/>
  <c r="B18" i="15"/>
  <c r="B18" i="17"/>
  <c r="B18" i="13"/>
  <c r="M29" i="6"/>
  <c r="L29" i="6"/>
  <c r="X21" i="29"/>
  <c r="AB21" i="2"/>
  <c r="AA21" i="6"/>
  <c r="AB21" i="6" s="1"/>
  <c r="AC21" i="6" s="1"/>
  <c r="AQ21" i="6" s="1"/>
  <c r="V19" i="1"/>
  <c r="C19" i="14" s="1"/>
  <c r="P19" i="1"/>
  <c r="U25" i="3"/>
  <c r="W25" i="3" s="1"/>
  <c r="T25" i="3"/>
  <c r="AC23" i="3"/>
  <c r="AQ23" i="3" s="1"/>
  <c r="T23" i="29"/>
  <c r="W23" i="2"/>
  <c r="W23" i="6"/>
  <c r="P26" i="20"/>
  <c r="Q26" i="20"/>
  <c r="S26" i="20" s="1"/>
  <c r="O27" i="6"/>
  <c r="O27" i="20"/>
  <c r="O27" i="3"/>
  <c r="U24" i="6"/>
  <c r="T24" i="6"/>
  <c r="I30" i="29"/>
  <c r="K30" i="6"/>
  <c r="I30" i="2"/>
  <c r="I31" i="6"/>
  <c r="Y24" i="20"/>
  <c r="X24" i="20"/>
  <c r="C19" i="15"/>
  <c r="H65" i="21"/>
  <c r="I65" i="21" s="1"/>
  <c r="G66" i="21"/>
  <c r="K31" i="20"/>
  <c r="I32" i="20"/>
  <c r="L30" i="20"/>
  <c r="M30" i="20"/>
  <c r="I31" i="3"/>
  <c r="K30" i="3"/>
  <c r="L29" i="3"/>
  <c r="M29" i="3"/>
  <c r="H21" i="1" l="1"/>
  <c r="K26" i="7"/>
  <c r="BG26" i="7" s="1"/>
  <c r="I25" i="1"/>
  <c r="T24" i="29"/>
  <c r="W24" i="2"/>
  <c r="W24" i="6"/>
  <c r="P27" i="20"/>
  <c r="Q27" i="20"/>
  <c r="S27" i="20" s="1"/>
  <c r="W20" i="1"/>
  <c r="C20" i="15" s="1"/>
  <c r="V20" i="1"/>
  <c r="C20" i="14" s="1"/>
  <c r="P20" i="1"/>
  <c r="T26" i="20"/>
  <c r="U26" i="20"/>
  <c r="W26" i="20" s="1"/>
  <c r="Y23" i="6"/>
  <c r="X23" i="6"/>
  <c r="B19" i="17"/>
  <c r="B19" i="13"/>
  <c r="B19" i="15"/>
  <c r="M21" i="1"/>
  <c r="O21" i="1" s="1"/>
  <c r="L29" i="29"/>
  <c r="H29" i="7"/>
  <c r="J29" i="7" s="1"/>
  <c r="M29" i="2"/>
  <c r="P26" i="29"/>
  <c r="R26" i="2"/>
  <c r="S26" i="6"/>
  <c r="T26" i="3"/>
  <c r="U26" i="3"/>
  <c r="W26" i="3" s="1"/>
  <c r="O28" i="20"/>
  <c r="O28" i="3"/>
  <c r="O28" i="6"/>
  <c r="X25" i="20"/>
  <c r="Y25" i="20"/>
  <c r="I31" i="29"/>
  <c r="I32" i="6"/>
  <c r="K31" i="6"/>
  <c r="I31" i="2"/>
  <c r="M30" i="6"/>
  <c r="L30" i="6"/>
  <c r="P27" i="3"/>
  <c r="Q27" i="3"/>
  <c r="S27" i="3" s="1"/>
  <c r="Q27" i="6"/>
  <c r="P27" i="6"/>
  <c r="B20" i="14"/>
  <c r="B20" i="11"/>
  <c r="B20" i="16"/>
  <c r="B20" i="12"/>
  <c r="X25" i="3"/>
  <c r="Y25" i="3"/>
  <c r="AA25" i="3" s="1"/>
  <c r="AB25" i="3" s="1"/>
  <c r="U25" i="6"/>
  <c r="T25" i="6"/>
  <c r="X22" i="29"/>
  <c r="AB22" i="2"/>
  <c r="AA22" i="6"/>
  <c r="AB22" i="6" s="1"/>
  <c r="AC22" i="6" s="1"/>
  <c r="AQ22" i="6" s="1"/>
  <c r="AC24" i="3"/>
  <c r="AQ24" i="3" s="1"/>
  <c r="H66" i="21"/>
  <c r="I66" i="21" s="1"/>
  <c r="G67" i="21"/>
  <c r="K32" i="20"/>
  <c r="I33" i="20"/>
  <c r="L31" i="20"/>
  <c r="M31" i="20"/>
  <c r="K31" i="3"/>
  <c r="I32" i="3"/>
  <c r="L30" i="3"/>
  <c r="M30" i="3"/>
  <c r="H22" i="1" l="1"/>
  <c r="O22" i="1" s="1"/>
  <c r="K27" i="7"/>
  <c r="BG27" i="7" s="1"/>
  <c r="I26" i="1"/>
  <c r="AC25" i="3"/>
  <c r="AQ25" i="3" s="1"/>
  <c r="T27" i="3"/>
  <c r="U27" i="3"/>
  <c r="W27" i="3" s="1"/>
  <c r="I32" i="29"/>
  <c r="K32" i="6"/>
  <c r="I33" i="6"/>
  <c r="I32" i="2"/>
  <c r="Q28" i="6"/>
  <c r="P28" i="6"/>
  <c r="Q28" i="20"/>
  <c r="S28" i="20" s="1"/>
  <c r="P28" i="20"/>
  <c r="V21" i="1"/>
  <c r="C21" i="14" s="1"/>
  <c r="P21" i="1"/>
  <c r="Y26" i="20"/>
  <c r="X26" i="20"/>
  <c r="B20" i="13"/>
  <c r="B20" i="15"/>
  <c r="B20" i="17"/>
  <c r="T25" i="29"/>
  <c r="W25" i="6"/>
  <c r="W25" i="2"/>
  <c r="P27" i="29"/>
  <c r="S27" i="6"/>
  <c r="R27" i="2"/>
  <c r="L30" i="29"/>
  <c r="H30" i="7"/>
  <c r="J30" i="7" s="1"/>
  <c r="M30" i="2"/>
  <c r="L31" i="6"/>
  <c r="M31" i="6"/>
  <c r="P28" i="3"/>
  <c r="Q28" i="3"/>
  <c r="S28" i="3" s="1"/>
  <c r="X26" i="3"/>
  <c r="Y26" i="3"/>
  <c r="AA26" i="3" s="1"/>
  <c r="AB26" i="3" s="1"/>
  <c r="T26" i="6"/>
  <c r="U26" i="6"/>
  <c r="O29" i="3"/>
  <c r="O29" i="20"/>
  <c r="O29" i="6"/>
  <c r="B21" i="16"/>
  <c r="B21" i="12"/>
  <c r="B21" i="14"/>
  <c r="B21" i="11"/>
  <c r="X23" i="29"/>
  <c r="AB23" i="2"/>
  <c r="AA23" i="6"/>
  <c r="AB23" i="6" s="1"/>
  <c r="AC23" i="6" s="1"/>
  <c r="AQ23" i="6" s="1"/>
  <c r="U27" i="20"/>
  <c r="W27" i="20" s="1"/>
  <c r="T27" i="20"/>
  <c r="Y24" i="6"/>
  <c r="X24" i="6"/>
  <c r="H67" i="21"/>
  <c r="I67" i="21" s="1"/>
  <c r="K32" i="3"/>
  <c r="I33" i="3"/>
  <c r="M31" i="3"/>
  <c r="L31" i="3"/>
  <c r="M32" i="20"/>
  <c r="L32" i="20"/>
  <c r="I34" i="20"/>
  <c r="K33" i="20"/>
  <c r="M22" i="1" l="1"/>
  <c r="P22" i="1" s="1"/>
  <c r="AC26" i="3"/>
  <c r="AQ26" i="3" s="1"/>
  <c r="H23" i="1"/>
  <c r="M23" i="1" s="1"/>
  <c r="K28" i="7"/>
  <c r="BG28" i="7" s="1"/>
  <c r="I27" i="1"/>
  <c r="P29" i="20"/>
  <c r="Q29" i="20"/>
  <c r="S29" i="20" s="1"/>
  <c r="T26" i="29"/>
  <c r="W26" i="6"/>
  <c r="W26" i="2"/>
  <c r="U28" i="3"/>
  <c r="W28" i="3" s="1"/>
  <c r="T28" i="3"/>
  <c r="L31" i="29"/>
  <c r="H31" i="7"/>
  <c r="J31" i="7" s="1"/>
  <c r="M31" i="2"/>
  <c r="U27" i="6"/>
  <c r="T27" i="6"/>
  <c r="B22" i="14"/>
  <c r="B22" i="11"/>
  <c r="B22" i="12"/>
  <c r="B22" i="16"/>
  <c r="B21" i="17"/>
  <c r="B21" i="15"/>
  <c r="B21" i="13"/>
  <c r="M32" i="6"/>
  <c r="L32" i="6"/>
  <c r="Y27" i="3"/>
  <c r="AA27" i="3" s="1"/>
  <c r="AB27" i="3" s="1"/>
  <c r="X27" i="3"/>
  <c r="X24" i="29"/>
  <c r="AA24" i="6"/>
  <c r="AB24" i="6" s="1"/>
  <c r="AC24" i="6" s="1"/>
  <c r="AQ24" i="6" s="1"/>
  <c r="AB24" i="2"/>
  <c r="Y27" i="20"/>
  <c r="X27" i="20"/>
  <c r="Q29" i="6"/>
  <c r="P29" i="6"/>
  <c r="P29" i="3"/>
  <c r="Q29" i="3"/>
  <c r="S29" i="3" s="1"/>
  <c r="O30" i="20"/>
  <c r="O30" i="3"/>
  <c r="O30" i="6"/>
  <c r="Y25" i="6"/>
  <c r="X25" i="6"/>
  <c r="V22" i="1"/>
  <c r="C22" i="14" s="1"/>
  <c r="U28" i="20"/>
  <c r="W28" i="20" s="1"/>
  <c r="T28" i="20"/>
  <c r="P28" i="29"/>
  <c r="S28" i="6"/>
  <c r="R28" i="2"/>
  <c r="I33" i="29"/>
  <c r="I33" i="2"/>
  <c r="K33" i="6"/>
  <c r="I34" i="6"/>
  <c r="W23" i="1"/>
  <c r="W24" i="1"/>
  <c r="C24" i="15" s="1"/>
  <c r="K34" i="20"/>
  <c r="I35" i="20"/>
  <c r="K33" i="3"/>
  <c r="I34" i="3"/>
  <c r="M33" i="20"/>
  <c r="L33" i="20"/>
  <c r="M32" i="3"/>
  <c r="L32" i="3"/>
  <c r="O23" i="1" l="1"/>
  <c r="B23" i="12" s="1"/>
  <c r="K29" i="7"/>
  <c r="BG29" i="7" s="1"/>
  <c r="H24" i="1"/>
  <c r="I28" i="1"/>
  <c r="AC27" i="3"/>
  <c r="AQ27" i="3" s="1"/>
  <c r="I34" i="29"/>
  <c r="I35" i="6"/>
  <c r="K34" i="6"/>
  <c r="I34" i="2"/>
  <c r="X28" i="20"/>
  <c r="Y28" i="20"/>
  <c r="X25" i="29"/>
  <c r="AB25" i="2"/>
  <c r="AA25" i="6"/>
  <c r="AB25" i="6" s="1"/>
  <c r="AC25" i="6" s="1"/>
  <c r="AQ25" i="6" s="1"/>
  <c r="P30" i="3"/>
  <c r="Q30" i="3"/>
  <c r="S30" i="3" s="1"/>
  <c r="T29" i="3"/>
  <c r="U29" i="3"/>
  <c r="W29" i="3" s="1"/>
  <c r="L32" i="29"/>
  <c r="M32" i="2"/>
  <c r="H32" i="7"/>
  <c r="J32" i="7" s="1"/>
  <c r="X28" i="3"/>
  <c r="Y28" i="3"/>
  <c r="AA28" i="3" s="1"/>
  <c r="AB28" i="3" s="1"/>
  <c r="X26" i="6"/>
  <c r="Y26" i="6"/>
  <c r="T29" i="20"/>
  <c r="U29" i="20"/>
  <c r="W29" i="20" s="1"/>
  <c r="V23" i="1"/>
  <c r="C23" i="14" s="1"/>
  <c r="P23" i="1"/>
  <c r="M33" i="6"/>
  <c r="L33" i="6"/>
  <c r="U28" i="6"/>
  <c r="T28" i="6"/>
  <c r="B22" i="17"/>
  <c r="B22" i="13"/>
  <c r="B22" i="15"/>
  <c r="Q30" i="6"/>
  <c r="P30" i="6"/>
  <c r="P30" i="20"/>
  <c r="Q30" i="20"/>
  <c r="S30" i="20" s="1"/>
  <c r="P29" i="29"/>
  <c r="S29" i="6"/>
  <c r="R29" i="2"/>
  <c r="M24" i="1"/>
  <c r="O24" i="1" s="1"/>
  <c r="T27" i="29"/>
  <c r="W27" i="2"/>
  <c r="W27" i="6"/>
  <c r="O31" i="3"/>
  <c r="O31" i="20"/>
  <c r="O31" i="6"/>
  <c r="C23" i="15"/>
  <c r="K35" i="20"/>
  <c r="I36" i="20"/>
  <c r="M33" i="3"/>
  <c r="L33" i="3"/>
  <c r="K34" i="3"/>
  <c r="I35" i="3"/>
  <c r="M34" i="20"/>
  <c r="L34" i="20"/>
  <c r="B23" i="11" l="1"/>
  <c r="B23" i="16"/>
  <c r="B23" i="14"/>
  <c r="AC28" i="3"/>
  <c r="AQ28" i="3" s="1"/>
  <c r="K30" i="7"/>
  <c r="BG30" i="7" s="1"/>
  <c r="H25" i="1"/>
  <c r="O25" i="1" s="1"/>
  <c r="I29" i="1"/>
  <c r="P31" i="6"/>
  <c r="Q31" i="6"/>
  <c r="Q31" i="3"/>
  <c r="S31" i="3" s="1"/>
  <c r="P31" i="3"/>
  <c r="P24" i="1"/>
  <c r="V24" i="1"/>
  <c r="C24" i="14" s="1"/>
  <c r="P30" i="29"/>
  <c r="R30" i="2"/>
  <c r="S30" i="6"/>
  <c r="B23" i="15"/>
  <c r="B23" i="17"/>
  <c r="B23" i="13"/>
  <c r="X29" i="20"/>
  <c r="Y29" i="20"/>
  <c r="X26" i="29"/>
  <c r="AA26" i="6"/>
  <c r="AB26" i="6" s="1"/>
  <c r="AC26" i="6" s="1"/>
  <c r="AQ26" i="6" s="1"/>
  <c r="AB26" i="2"/>
  <c r="O32" i="6"/>
  <c r="O32" i="20"/>
  <c r="O32" i="3"/>
  <c r="I35" i="29"/>
  <c r="K35" i="6"/>
  <c r="I35" i="2"/>
  <c r="I36" i="6"/>
  <c r="Q31" i="20"/>
  <c r="S31" i="20" s="1"/>
  <c r="P31" i="20"/>
  <c r="Y27" i="6"/>
  <c r="X27" i="6"/>
  <c r="B24" i="14"/>
  <c r="B24" i="12"/>
  <c r="B24" i="16"/>
  <c r="B24" i="11"/>
  <c r="T29" i="6"/>
  <c r="U29" i="6"/>
  <c r="U30" i="20"/>
  <c r="W30" i="20" s="1"/>
  <c r="T30" i="20"/>
  <c r="T28" i="29"/>
  <c r="W28" i="2"/>
  <c r="W28" i="6"/>
  <c r="L33" i="29"/>
  <c r="H33" i="7"/>
  <c r="J33" i="7" s="1"/>
  <c r="M33" i="2"/>
  <c r="X29" i="3"/>
  <c r="Y29" i="3"/>
  <c r="AA29" i="3" s="1"/>
  <c r="AB29" i="3" s="1"/>
  <c r="U30" i="3"/>
  <c r="W30" i="3" s="1"/>
  <c r="T30" i="3"/>
  <c r="M25" i="1"/>
  <c r="L34" i="6"/>
  <c r="M34" i="6"/>
  <c r="K36" i="20"/>
  <c r="I37" i="20"/>
  <c r="M35" i="20"/>
  <c r="L35" i="20"/>
  <c r="M34" i="3"/>
  <c r="L34" i="3"/>
  <c r="K35" i="3"/>
  <c r="I36" i="3"/>
  <c r="H26" i="1" l="1"/>
  <c r="K31" i="7"/>
  <c r="BG31" i="7" s="1"/>
  <c r="I30" i="1"/>
  <c r="L34" i="29"/>
  <c r="H34" i="7"/>
  <c r="J34" i="7" s="1"/>
  <c r="M34" i="2"/>
  <c r="B25" i="16"/>
  <c r="B25" i="11"/>
  <c r="B25" i="14"/>
  <c r="B25" i="12"/>
  <c r="AC29" i="3"/>
  <c r="AQ29" i="3" s="1"/>
  <c r="T29" i="29"/>
  <c r="W29" i="6"/>
  <c r="W29" i="2"/>
  <c r="I36" i="29"/>
  <c r="K36" i="6"/>
  <c r="I37" i="6"/>
  <c r="I36" i="2"/>
  <c r="L35" i="6"/>
  <c r="M35" i="6"/>
  <c r="Q32" i="3"/>
  <c r="S32" i="3" s="1"/>
  <c r="P32" i="3"/>
  <c r="P32" i="6"/>
  <c r="Q32" i="6"/>
  <c r="M26" i="1"/>
  <c r="O26" i="1" s="1"/>
  <c r="P31" i="29"/>
  <c r="S31" i="6"/>
  <c r="R31" i="2"/>
  <c r="V25" i="1"/>
  <c r="C25" i="14" s="1"/>
  <c r="P25" i="1"/>
  <c r="X30" i="3"/>
  <c r="Y30" i="3"/>
  <c r="AA30" i="3" s="1"/>
  <c r="AB30" i="3" s="1"/>
  <c r="O33" i="6"/>
  <c r="O33" i="20"/>
  <c r="O33" i="3"/>
  <c r="Y28" i="6"/>
  <c r="X28" i="6"/>
  <c r="Y30" i="20"/>
  <c r="X30" i="20"/>
  <c r="X27" i="29"/>
  <c r="AA27" i="6"/>
  <c r="AB27" i="6" s="1"/>
  <c r="AC27" i="6" s="1"/>
  <c r="AQ27" i="6" s="1"/>
  <c r="AB27" i="2"/>
  <c r="U31" i="20"/>
  <c r="W31" i="20" s="1"/>
  <c r="T31" i="20"/>
  <c r="P32" i="20"/>
  <c r="Q32" i="20"/>
  <c r="S32" i="20" s="1"/>
  <c r="U30" i="6"/>
  <c r="T30" i="6"/>
  <c r="B24" i="15"/>
  <c r="B24" i="13"/>
  <c r="B24" i="17"/>
  <c r="U31" i="3"/>
  <c r="W31" i="3" s="1"/>
  <c r="T31" i="3"/>
  <c r="K36" i="3"/>
  <c r="I37" i="3"/>
  <c r="M36" i="20"/>
  <c r="L36" i="20"/>
  <c r="M35" i="3"/>
  <c r="L35" i="3"/>
  <c r="K37" i="20"/>
  <c r="I38" i="20"/>
  <c r="K32" i="7" l="1"/>
  <c r="BG32" i="7" s="1"/>
  <c r="H27" i="1"/>
  <c r="I31" i="1"/>
  <c r="AC30" i="3"/>
  <c r="AQ30" i="3" s="1"/>
  <c r="X31" i="3"/>
  <c r="Y31" i="3"/>
  <c r="AA31" i="3" s="1"/>
  <c r="AB31" i="3" s="1"/>
  <c r="T32" i="20"/>
  <c r="U32" i="20"/>
  <c r="W32" i="20" s="1"/>
  <c r="X28" i="29"/>
  <c r="AB28" i="2"/>
  <c r="AA28" i="6"/>
  <c r="AB28" i="6" s="1"/>
  <c r="AC28" i="6" s="1"/>
  <c r="AQ28" i="6" s="1"/>
  <c r="Q33" i="20"/>
  <c r="S33" i="20" s="1"/>
  <c r="P33" i="20"/>
  <c r="B25" i="17"/>
  <c r="B25" i="15"/>
  <c r="B25" i="13"/>
  <c r="V26" i="1"/>
  <c r="C26" i="14" s="1"/>
  <c r="P26" i="1"/>
  <c r="U32" i="3"/>
  <c r="W32" i="3" s="1"/>
  <c r="T32" i="3"/>
  <c r="I37" i="29"/>
  <c r="I37" i="2"/>
  <c r="K37" i="6"/>
  <c r="I38" i="6"/>
  <c r="X29" i="6"/>
  <c r="Y29" i="6"/>
  <c r="O34" i="3"/>
  <c r="O34" i="6"/>
  <c r="O34" i="20"/>
  <c r="T30" i="29"/>
  <c r="W30" i="2"/>
  <c r="W30" i="6"/>
  <c r="Y31" i="20"/>
  <c r="X31" i="20"/>
  <c r="M27" i="1"/>
  <c r="O27" i="1" s="1"/>
  <c r="P33" i="3"/>
  <c r="Q33" i="3"/>
  <c r="S33" i="3" s="1"/>
  <c r="P33" i="6"/>
  <c r="Q33" i="6"/>
  <c r="U31" i="6"/>
  <c r="T31" i="6"/>
  <c r="B26" i="12"/>
  <c r="B26" i="11"/>
  <c r="B26" i="14"/>
  <c r="B26" i="16"/>
  <c r="P32" i="29"/>
  <c r="R32" i="2"/>
  <c r="S32" i="6"/>
  <c r="L35" i="29"/>
  <c r="M35" i="2"/>
  <c r="H35" i="7"/>
  <c r="J35" i="7" s="1"/>
  <c r="L36" i="6"/>
  <c r="M36" i="6"/>
  <c r="K38" i="20"/>
  <c r="I39" i="20"/>
  <c r="M37" i="20"/>
  <c r="L37" i="20"/>
  <c r="K37" i="3"/>
  <c r="I38" i="3"/>
  <c r="M36" i="3"/>
  <c r="L36" i="3"/>
  <c r="AC31" i="3" l="1"/>
  <c r="AQ31" i="3" s="1"/>
  <c r="K33" i="7"/>
  <c r="BG33" i="7" s="1"/>
  <c r="H28" i="1"/>
  <c r="M28" i="1" s="1"/>
  <c r="O28" i="1" s="1"/>
  <c r="I32" i="1"/>
  <c r="L36" i="29"/>
  <c r="H36" i="7"/>
  <c r="J36" i="7" s="1"/>
  <c r="M36" i="2"/>
  <c r="O35" i="6"/>
  <c r="O35" i="20"/>
  <c r="O35" i="3"/>
  <c r="P33" i="29"/>
  <c r="R33" i="2"/>
  <c r="S33" i="6"/>
  <c r="T33" i="3"/>
  <c r="U33" i="3"/>
  <c r="W33" i="3" s="1"/>
  <c r="B27" i="16"/>
  <c r="B27" i="14"/>
  <c r="B27" i="12"/>
  <c r="B27" i="11"/>
  <c r="X30" i="6"/>
  <c r="Y30" i="6"/>
  <c r="Q34" i="6"/>
  <c r="P34" i="6"/>
  <c r="X29" i="29"/>
  <c r="AA29" i="6"/>
  <c r="AB29" i="6" s="1"/>
  <c r="AC29" i="6" s="1"/>
  <c r="AQ29" i="6" s="1"/>
  <c r="AB29" i="2"/>
  <c r="I38" i="29"/>
  <c r="I39" i="6"/>
  <c r="K38" i="6"/>
  <c r="I38" i="2"/>
  <c r="B26" i="17"/>
  <c r="B26" i="13"/>
  <c r="B26" i="15"/>
  <c r="T33" i="20"/>
  <c r="U33" i="20"/>
  <c r="W33" i="20" s="1"/>
  <c r="Y32" i="20"/>
  <c r="X32" i="20"/>
  <c r="U32" i="6"/>
  <c r="T32" i="6"/>
  <c r="T31" i="29"/>
  <c r="W31" i="6"/>
  <c r="W31" i="2"/>
  <c r="V27" i="1"/>
  <c r="C27" i="14" s="1"/>
  <c r="P27" i="1"/>
  <c r="Q34" i="20"/>
  <c r="S34" i="20" s="1"/>
  <c r="P34" i="20"/>
  <c r="Q34" i="3"/>
  <c r="S34" i="3" s="1"/>
  <c r="P34" i="3"/>
  <c r="L37" i="6"/>
  <c r="M37" i="6"/>
  <c r="X32" i="3"/>
  <c r="Y32" i="3"/>
  <c r="AA32" i="3" s="1"/>
  <c r="AB32" i="3" s="1"/>
  <c r="W28" i="1"/>
  <c r="K39" i="20"/>
  <c r="I40" i="20"/>
  <c r="K38" i="3"/>
  <c r="I39" i="3"/>
  <c r="W29" i="1"/>
  <c r="L38" i="20"/>
  <c r="M38" i="20"/>
  <c r="M37" i="3"/>
  <c r="L37" i="3"/>
  <c r="H29" i="1" l="1"/>
  <c r="K34" i="7"/>
  <c r="BG34" i="7" s="1"/>
  <c r="I33" i="1"/>
  <c r="AC32" i="3"/>
  <c r="V28" i="1"/>
  <c r="C28" i="14" s="1"/>
  <c r="P28" i="1"/>
  <c r="L37" i="29"/>
  <c r="M37" i="2"/>
  <c r="H37" i="7"/>
  <c r="J37" i="7" s="1"/>
  <c r="B27" i="15"/>
  <c r="B27" i="17"/>
  <c r="B27" i="13"/>
  <c r="T32" i="29"/>
  <c r="W32" i="6"/>
  <c r="W32" i="2"/>
  <c r="I39" i="29"/>
  <c r="K39" i="6"/>
  <c r="I39" i="2"/>
  <c r="I40" i="6"/>
  <c r="P34" i="29"/>
  <c r="R34" i="2"/>
  <c r="S34" i="6"/>
  <c r="P35" i="3"/>
  <c r="Q35" i="3"/>
  <c r="S35" i="3" s="1"/>
  <c r="Q35" i="6"/>
  <c r="P35" i="6"/>
  <c r="O36" i="20"/>
  <c r="O36" i="3"/>
  <c r="O36" i="6"/>
  <c r="B28" i="11"/>
  <c r="B28" i="12"/>
  <c r="B28" i="14"/>
  <c r="B28" i="16"/>
  <c r="U34" i="3"/>
  <c r="W34" i="3" s="1"/>
  <c r="T34" i="3"/>
  <c r="U34" i="20"/>
  <c r="W34" i="20" s="1"/>
  <c r="T34" i="20"/>
  <c r="X31" i="6"/>
  <c r="Y31" i="6"/>
  <c r="Y33" i="20"/>
  <c r="X33" i="20"/>
  <c r="M38" i="6"/>
  <c r="L38" i="6"/>
  <c r="M29" i="1"/>
  <c r="O29" i="1" s="1"/>
  <c r="X30" i="29"/>
  <c r="AB30" i="2"/>
  <c r="AA30" i="6"/>
  <c r="AB30" i="6" s="1"/>
  <c r="AC30" i="6" s="1"/>
  <c r="AQ30" i="6" s="1"/>
  <c r="X33" i="3"/>
  <c r="Y33" i="3"/>
  <c r="AA33" i="3" s="1"/>
  <c r="AB33" i="3" s="1"/>
  <c r="T33" i="6"/>
  <c r="U33" i="6"/>
  <c r="P35" i="20"/>
  <c r="Q35" i="20"/>
  <c r="S35" i="20" s="1"/>
  <c r="K39" i="3"/>
  <c r="I40" i="3"/>
  <c r="M38" i="3"/>
  <c r="L38" i="3"/>
  <c r="C29" i="15"/>
  <c r="K40" i="20"/>
  <c r="I41" i="20"/>
  <c r="C28" i="15"/>
  <c r="L39" i="20"/>
  <c r="M39" i="20"/>
  <c r="AC33" i="3" l="1"/>
  <c r="H30" i="1"/>
  <c r="K35" i="7"/>
  <c r="BG35" i="7" s="1"/>
  <c r="I34" i="1"/>
  <c r="U35" i="20"/>
  <c r="W35" i="20" s="1"/>
  <c r="T35" i="20"/>
  <c r="T33" i="29"/>
  <c r="W33" i="6"/>
  <c r="W33" i="2"/>
  <c r="B29" i="14"/>
  <c r="B29" i="11"/>
  <c r="B29" i="16"/>
  <c r="B29" i="12"/>
  <c r="L38" i="29"/>
  <c r="H38" i="7"/>
  <c r="J38" i="7" s="1"/>
  <c r="M38" i="2"/>
  <c r="X34" i="20"/>
  <c r="Y34" i="20"/>
  <c r="X34" i="3"/>
  <c r="Y34" i="3"/>
  <c r="AA34" i="3" s="1"/>
  <c r="AB34" i="3" s="1"/>
  <c r="P36" i="3"/>
  <c r="Q36" i="3"/>
  <c r="S36" i="3" s="1"/>
  <c r="U35" i="3"/>
  <c r="W35" i="3" s="1"/>
  <c r="T35" i="3"/>
  <c r="U34" i="6"/>
  <c r="T34" i="6"/>
  <c r="Y32" i="6"/>
  <c r="X32" i="6"/>
  <c r="B28" i="17"/>
  <c r="B28" i="13"/>
  <c r="B28" i="15"/>
  <c r="P29" i="1"/>
  <c r="V29" i="1"/>
  <c r="C29" i="14" s="1"/>
  <c r="X31" i="29"/>
  <c r="AA31" i="6"/>
  <c r="AB31" i="6" s="1"/>
  <c r="AC31" i="6" s="1"/>
  <c r="AQ31" i="6" s="1"/>
  <c r="AB31" i="2"/>
  <c r="P36" i="6"/>
  <c r="Q36" i="6"/>
  <c r="Q36" i="20"/>
  <c r="S36" i="20" s="1"/>
  <c r="P36" i="20"/>
  <c r="P35" i="29"/>
  <c r="S35" i="6"/>
  <c r="R35" i="2"/>
  <c r="I40" i="29"/>
  <c r="K40" i="6"/>
  <c r="I41" i="6"/>
  <c r="I40" i="2"/>
  <c r="M39" i="6"/>
  <c r="L39" i="6"/>
  <c r="O37" i="6"/>
  <c r="O37" i="20"/>
  <c r="O37" i="3"/>
  <c r="K40" i="3"/>
  <c r="I41" i="3"/>
  <c r="I42" i="20"/>
  <c r="K41" i="20"/>
  <c r="L39" i="3"/>
  <c r="M39" i="3"/>
  <c r="M40" i="20"/>
  <c r="L40" i="20"/>
  <c r="M30" i="1" l="1"/>
  <c r="V30" i="1" s="1"/>
  <c r="C30" i="14" s="1"/>
  <c r="K36" i="7"/>
  <c r="BG36" i="7" s="1"/>
  <c r="H31" i="1"/>
  <c r="I35" i="1"/>
  <c r="AC34" i="3"/>
  <c r="Y33" i="6"/>
  <c r="X33" i="6"/>
  <c r="P37" i="3"/>
  <c r="Q37" i="3"/>
  <c r="S37" i="3" s="1"/>
  <c r="Q37" i="6"/>
  <c r="P37" i="6"/>
  <c r="L39" i="29"/>
  <c r="M39" i="2"/>
  <c r="H39" i="7"/>
  <c r="J39" i="7" s="1"/>
  <c r="I41" i="29"/>
  <c r="I42" i="6"/>
  <c r="I41" i="2"/>
  <c r="K41" i="6"/>
  <c r="T35" i="6"/>
  <c r="U35" i="6"/>
  <c r="P36" i="29"/>
  <c r="S36" i="6"/>
  <c r="R36" i="2"/>
  <c r="B29" i="13"/>
  <c r="B29" i="17"/>
  <c r="B29" i="15"/>
  <c r="U36" i="3"/>
  <c r="W36" i="3" s="1"/>
  <c r="T36" i="3"/>
  <c r="P37" i="20"/>
  <c r="Q37" i="20"/>
  <c r="S37" i="20" s="1"/>
  <c r="M40" i="6"/>
  <c r="L40" i="6"/>
  <c r="T36" i="20"/>
  <c r="U36" i="20"/>
  <c r="W36" i="20" s="1"/>
  <c r="X32" i="29"/>
  <c r="AA32" i="6"/>
  <c r="AB32" i="6" s="1"/>
  <c r="AC32" i="6" s="1"/>
  <c r="AQ32" i="6" s="1"/>
  <c r="AB32" i="2"/>
  <c r="T34" i="29"/>
  <c r="W34" i="2"/>
  <c r="W34" i="6"/>
  <c r="X35" i="3"/>
  <c r="Y35" i="3"/>
  <c r="AA35" i="3" s="1"/>
  <c r="AB35" i="3" s="1"/>
  <c r="O38" i="3"/>
  <c r="O38" i="6"/>
  <c r="O38" i="20"/>
  <c r="Y35" i="20"/>
  <c r="X35" i="20"/>
  <c r="K41" i="3"/>
  <c r="I42" i="3"/>
  <c r="M40" i="3"/>
  <c r="L40" i="3"/>
  <c r="M41" i="20"/>
  <c r="L41" i="20"/>
  <c r="K42" i="20"/>
  <c r="I43" i="20"/>
  <c r="O30" i="1" l="1"/>
  <c r="P30" i="1"/>
  <c r="B30" i="17" s="1"/>
  <c r="M31" i="1"/>
  <c r="P31" i="1" s="1"/>
  <c r="H32" i="1"/>
  <c r="M32" i="1" s="1"/>
  <c r="O32" i="1" s="1"/>
  <c r="K37" i="7"/>
  <c r="BG37" i="7" s="1"/>
  <c r="I36" i="1"/>
  <c r="P38" i="20"/>
  <c r="Q38" i="20"/>
  <c r="S38" i="20" s="1"/>
  <c r="P38" i="3"/>
  <c r="Q38" i="3"/>
  <c r="S38" i="3" s="1"/>
  <c r="L40" i="29"/>
  <c r="H40" i="7"/>
  <c r="J40" i="7" s="1"/>
  <c r="M40" i="2"/>
  <c r="X36" i="3"/>
  <c r="Y36" i="3"/>
  <c r="AA36" i="3" s="1"/>
  <c r="AB36" i="3" s="1"/>
  <c r="U37" i="3"/>
  <c r="W37" i="3" s="1"/>
  <c r="T37" i="3"/>
  <c r="P38" i="6"/>
  <c r="Q38" i="6"/>
  <c r="AC35" i="3"/>
  <c r="X34" i="6"/>
  <c r="Y34" i="6"/>
  <c r="Y36" i="20"/>
  <c r="X36" i="20"/>
  <c r="U37" i="20"/>
  <c r="W37" i="20" s="1"/>
  <c r="T37" i="20"/>
  <c r="T36" i="6"/>
  <c r="U36" i="6"/>
  <c r="T35" i="29"/>
  <c r="W35" i="2"/>
  <c r="W35" i="6"/>
  <c r="M41" i="6"/>
  <c r="L41" i="6"/>
  <c r="I42" i="29"/>
  <c r="I43" i="6"/>
  <c r="I42" i="2"/>
  <c r="K42" i="6"/>
  <c r="O39" i="6"/>
  <c r="O39" i="20"/>
  <c r="O39" i="3"/>
  <c r="P37" i="29"/>
  <c r="S37" i="6"/>
  <c r="R37" i="2"/>
  <c r="X33" i="29"/>
  <c r="AA33" i="6"/>
  <c r="AB33" i="6" s="1"/>
  <c r="AC33" i="6" s="1"/>
  <c r="AQ33" i="6" s="1"/>
  <c r="AB33" i="2"/>
  <c r="M42" i="20"/>
  <c r="L42" i="20"/>
  <c r="M41" i="3"/>
  <c r="L41" i="3"/>
  <c r="K43" i="20"/>
  <c r="I44" i="20"/>
  <c r="K42" i="3"/>
  <c r="I43" i="3"/>
  <c r="O31" i="1" l="1"/>
  <c r="B30" i="16"/>
  <c r="B30" i="14"/>
  <c r="B30" i="12"/>
  <c r="B30" i="11"/>
  <c r="B30" i="13"/>
  <c r="V31" i="1"/>
  <c r="C31" i="14" s="1"/>
  <c r="B30" i="15"/>
  <c r="H33" i="1"/>
  <c r="O33" i="1" s="1"/>
  <c r="K38" i="7"/>
  <c r="BG38" i="7" s="1"/>
  <c r="I37" i="1"/>
  <c r="P39" i="20"/>
  <c r="Q39" i="20"/>
  <c r="S39" i="20" s="1"/>
  <c r="M42" i="6"/>
  <c r="L42" i="6"/>
  <c r="I43" i="29"/>
  <c r="I44" i="6"/>
  <c r="I43" i="2"/>
  <c r="K43" i="6"/>
  <c r="X35" i="6"/>
  <c r="Y35" i="6"/>
  <c r="Y37" i="20"/>
  <c r="X37" i="20"/>
  <c r="B31" i="17"/>
  <c r="B31" i="13"/>
  <c r="B31" i="15"/>
  <c r="P32" i="1"/>
  <c r="V32" i="1"/>
  <c r="C32" i="14" s="1"/>
  <c r="P38" i="29"/>
  <c r="S38" i="6"/>
  <c r="R38" i="2"/>
  <c r="Y37" i="3"/>
  <c r="AA37" i="3" s="1"/>
  <c r="AB37" i="3" s="1"/>
  <c r="X37" i="3"/>
  <c r="O40" i="20"/>
  <c r="O40" i="3"/>
  <c r="O40" i="6"/>
  <c r="U38" i="3"/>
  <c r="W38" i="3" s="1"/>
  <c r="T38" i="3"/>
  <c r="T38" i="20"/>
  <c r="U38" i="20"/>
  <c r="W38" i="20" s="1"/>
  <c r="T37" i="6"/>
  <c r="U37" i="6"/>
  <c r="Q39" i="3"/>
  <c r="S39" i="3" s="1"/>
  <c r="P39" i="3"/>
  <c r="P39" i="6"/>
  <c r="Q39" i="6"/>
  <c r="L41" i="29"/>
  <c r="H41" i="7"/>
  <c r="J41" i="7" s="1"/>
  <c r="M41" i="2"/>
  <c r="T36" i="29"/>
  <c r="W36" i="6"/>
  <c r="W36" i="2"/>
  <c r="B32" i="14"/>
  <c r="B32" i="12"/>
  <c r="B32" i="11"/>
  <c r="B32" i="16"/>
  <c r="X34" i="29"/>
  <c r="AA34" i="6"/>
  <c r="AB34" i="6" s="1"/>
  <c r="AC34" i="6" s="1"/>
  <c r="AQ34" i="6" s="1"/>
  <c r="AB34" i="2"/>
  <c r="AC36" i="3"/>
  <c r="K43" i="3"/>
  <c r="I44" i="3"/>
  <c r="M42" i="3"/>
  <c r="L42" i="3"/>
  <c r="M43" i="20"/>
  <c r="L43" i="20"/>
  <c r="W34" i="1"/>
  <c r="K44" i="20"/>
  <c r="I45" i="20"/>
  <c r="W33" i="1"/>
  <c r="B31" i="16" l="1"/>
  <c r="B31" i="14"/>
  <c r="B31" i="12"/>
  <c r="B31" i="11"/>
  <c r="M33" i="1"/>
  <c r="P33" i="1" s="1"/>
  <c r="K39" i="7"/>
  <c r="BG39" i="7" s="1"/>
  <c r="H34" i="1"/>
  <c r="M34" i="1" s="1"/>
  <c r="I38" i="1"/>
  <c r="X35" i="29"/>
  <c r="AA35" i="6"/>
  <c r="AB35" i="6" s="1"/>
  <c r="AC35" i="6" s="1"/>
  <c r="AQ35" i="6" s="1"/>
  <c r="AB35" i="2"/>
  <c r="B33" i="16"/>
  <c r="B33" i="14"/>
  <c r="B33" i="11"/>
  <c r="B33" i="12"/>
  <c r="Y36" i="6"/>
  <c r="X36" i="6"/>
  <c r="U39" i="3"/>
  <c r="W39" i="3" s="1"/>
  <c r="T39" i="3"/>
  <c r="X38" i="3"/>
  <c r="Y38" i="3"/>
  <c r="AA38" i="3" s="1"/>
  <c r="AB38" i="3" s="1"/>
  <c r="P40" i="3"/>
  <c r="Q40" i="3"/>
  <c r="S40" i="3" s="1"/>
  <c r="B32" i="15"/>
  <c r="B32" i="17"/>
  <c r="M43" i="6"/>
  <c r="L43" i="6"/>
  <c r="I44" i="29"/>
  <c r="I45" i="6"/>
  <c r="K44" i="6"/>
  <c r="I44" i="2"/>
  <c r="U39" i="20"/>
  <c r="W39" i="20" s="1"/>
  <c r="T39" i="20"/>
  <c r="O41" i="20"/>
  <c r="O41" i="3"/>
  <c r="O41" i="6"/>
  <c r="P39" i="29"/>
  <c r="S39" i="6"/>
  <c r="R39" i="2"/>
  <c r="T37" i="29"/>
  <c r="W37" i="6"/>
  <c r="W37" i="2"/>
  <c r="X38" i="20"/>
  <c r="Y38" i="20"/>
  <c r="P40" i="6"/>
  <c r="Q40" i="6"/>
  <c r="Q40" i="20"/>
  <c r="S40" i="20" s="1"/>
  <c r="P40" i="20"/>
  <c r="AC37" i="3"/>
  <c r="U38" i="6"/>
  <c r="T38" i="6"/>
  <c r="L42" i="29"/>
  <c r="H42" i="7"/>
  <c r="J42" i="7" s="1"/>
  <c r="M42" i="2"/>
  <c r="V33" i="1"/>
  <c r="C33" i="14" s="1"/>
  <c r="V35" i="1"/>
  <c r="C33" i="15"/>
  <c r="C34" i="15"/>
  <c r="K44" i="3"/>
  <c r="I45" i="3"/>
  <c r="K45" i="20"/>
  <c r="I46" i="20"/>
  <c r="M44" i="20"/>
  <c r="L44" i="20"/>
  <c r="M43" i="3"/>
  <c r="L43" i="3"/>
  <c r="O34" i="1" l="1"/>
  <c r="B34" i="14" s="1"/>
  <c r="K40" i="7"/>
  <c r="BG40" i="7" s="1"/>
  <c r="H35" i="1"/>
  <c r="M35" i="1" s="1"/>
  <c r="O35" i="1" s="1"/>
  <c r="I39" i="1"/>
  <c r="B33" i="17"/>
  <c r="B33" i="15"/>
  <c r="T38" i="29"/>
  <c r="W38" i="6"/>
  <c r="W38" i="2"/>
  <c r="P40" i="29"/>
  <c r="R40" i="2"/>
  <c r="S40" i="6"/>
  <c r="U39" i="6"/>
  <c r="T39" i="6"/>
  <c r="P41" i="6"/>
  <c r="Q41" i="6"/>
  <c r="Q41" i="20"/>
  <c r="S41" i="20" s="1"/>
  <c r="P41" i="20"/>
  <c r="X39" i="20"/>
  <c r="Y39" i="20"/>
  <c r="M44" i="6"/>
  <c r="L44" i="6"/>
  <c r="L43" i="29"/>
  <c r="H43" i="7"/>
  <c r="J43" i="7" s="1"/>
  <c r="M43" i="2"/>
  <c r="Y39" i="3"/>
  <c r="AA39" i="3" s="1"/>
  <c r="AB39" i="3" s="1"/>
  <c r="X39" i="3"/>
  <c r="X36" i="29"/>
  <c r="AB36" i="2"/>
  <c r="AA36" i="6"/>
  <c r="AB36" i="6" s="1"/>
  <c r="AC36" i="6" s="1"/>
  <c r="AQ36" i="6" s="1"/>
  <c r="O42" i="20"/>
  <c r="O42" i="3"/>
  <c r="O42" i="6"/>
  <c r="T40" i="20"/>
  <c r="U40" i="20"/>
  <c r="W40" i="20" s="1"/>
  <c r="X37" i="6"/>
  <c r="Y37" i="6"/>
  <c r="Q41" i="3"/>
  <c r="S41" i="3" s="1"/>
  <c r="P41" i="3"/>
  <c r="V34" i="1"/>
  <c r="C34" i="14" s="1"/>
  <c r="P34" i="1"/>
  <c r="I45" i="29"/>
  <c r="K45" i="6"/>
  <c r="I45" i="2"/>
  <c r="I46" i="6"/>
  <c r="T40" i="3"/>
  <c r="U40" i="3"/>
  <c r="W40" i="3" s="1"/>
  <c r="AC38" i="3"/>
  <c r="K45" i="3"/>
  <c r="I46" i="3"/>
  <c r="M45" i="20"/>
  <c r="L45" i="20"/>
  <c r="K46" i="20"/>
  <c r="I47" i="20"/>
  <c r="C35" i="14"/>
  <c r="L44" i="3"/>
  <c r="M44" i="3"/>
  <c r="V36" i="1"/>
  <c r="B34" i="11" l="1"/>
  <c r="B34" i="12"/>
  <c r="B34" i="16"/>
  <c r="H36" i="1"/>
  <c r="M36" i="1" s="1"/>
  <c r="K41" i="7"/>
  <c r="BG41" i="7" s="1"/>
  <c r="I40" i="1"/>
  <c r="AC39" i="3"/>
  <c r="U41" i="3"/>
  <c r="W41" i="3" s="1"/>
  <c r="T41" i="3"/>
  <c r="P42" i="3"/>
  <c r="Q42" i="3"/>
  <c r="S42" i="3" s="1"/>
  <c r="B35" i="16"/>
  <c r="B35" i="14"/>
  <c r="B35" i="12"/>
  <c r="B35" i="11"/>
  <c r="O43" i="20"/>
  <c r="O43" i="3"/>
  <c r="O43" i="6"/>
  <c r="P41" i="29"/>
  <c r="S41" i="6"/>
  <c r="R41" i="2"/>
  <c r="U40" i="6"/>
  <c r="T40" i="6"/>
  <c r="X38" i="6"/>
  <c r="Y38" i="6"/>
  <c r="X40" i="3"/>
  <c r="Y40" i="3"/>
  <c r="AA40" i="3" s="1"/>
  <c r="AB40" i="3" s="1"/>
  <c r="I46" i="29"/>
  <c r="I47" i="6"/>
  <c r="K46" i="6"/>
  <c r="I46" i="2"/>
  <c r="M45" i="6"/>
  <c r="L45" i="6"/>
  <c r="B34" i="17"/>
  <c r="B34" i="15"/>
  <c r="X37" i="29"/>
  <c r="AB37" i="2"/>
  <c r="AA37" i="6"/>
  <c r="AB37" i="6" s="1"/>
  <c r="AC37" i="6" s="1"/>
  <c r="AQ37" i="6" s="1"/>
  <c r="Y40" i="20"/>
  <c r="X40" i="20"/>
  <c r="P42" i="6"/>
  <c r="Q42" i="6"/>
  <c r="Q42" i="20"/>
  <c r="S42" i="20" s="1"/>
  <c r="P42" i="20"/>
  <c r="L44" i="29"/>
  <c r="H44" i="7"/>
  <c r="J44" i="7" s="1"/>
  <c r="M44" i="2"/>
  <c r="U41" i="20"/>
  <c r="W41" i="20" s="1"/>
  <c r="T41" i="20"/>
  <c r="T39" i="29"/>
  <c r="W39" i="2"/>
  <c r="W39" i="6"/>
  <c r="V37" i="1"/>
  <c r="C37" i="14" s="1"/>
  <c r="K47" i="20"/>
  <c r="I48" i="20"/>
  <c r="M45" i="3"/>
  <c r="L45" i="3"/>
  <c r="C36" i="14"/>
  <c r="L46" i="20"/>
  <c r="M46" i="20"/>
  <c r="K46" i="3"/>
  <c r="I47" i="3"/>
  <c r="O36" i="1" l="1"/>
  <c r="B36" i="16" s="1"/>
  <c r="AC40" i="3"/>
  <c r="H37" i="1"/>
  <c r="M37" i="1" s="1"/>
  <c r="P37" i="1" s="1"/>
  <c r="B37" i="17" s="1"/>
  <c r="K42" i="7"/>
  <c r="BG42" i="7" s="1"/>
  <c r="I41" i="1"/>
  <c r="T42" i="20"/>
  <c r="U42" i="20"/>
  <c r="W42" i="20" s="1"/>
  <c r="I47" i="29"/>
  <c r="K47" i="6"/>
  <c r="I48" i="6"/>
  <c r="I47" i="2"/>
  <c r="X38" i="29"/>
  <c r="AA38" i="6"/>
  <c r="AB38" i="6" s="1"/>
  <c r="AC38" i="6" s="1"/>
  <c r="AQ38" i="6" s="1"/>
  <c r="AB38" i="2"/>
  <c r="Q43" i="3"/>
  <c r="S43" i="3" s="1"/>
  <c r="P43" i="3"/>
  <c r="N36" i="1"/>
  <c r="W36" i="1" s="1"/>
  <c r="C36" i="15" s="1"/>
  <c r="N35" i="1"/>
  <c r="U42" i="3"/>
  <c r="W42" i="3" s="1"/>
  <c r="T42" i="3"/>
  <c r="X39" i="6"/>
  <c r="Y39" i="6"/>
  <c r="X41" i="20"/>
  <c r="Y41" i="20"/>
  <c r="O44" i="6"/>
  <c r="O44" i="20"/>
  <c r="O44" i="3"/>
  <c r="P42" i="29"/>
  <c r="S42" i="6"/>
  <c r="R42" i="2"/>
  <c r="L45" i="29"/>
  <c r="H45" i="7"/>
  <c r="J45" i="7" s="1"/>
  <c r="M45" i="2"/>
  <c r="M46" i="6"/>
  <c r="L46" i="6"/>
  <c r="T40" i="29"/>
  <c r="W40" i="6"/>
  <c r="W40" i="2"/>
  <c r="U41" i="6"/>
  <c r="T41" i="6"/>
  <c r="P43" i="6"/>
  <c r="Q43" i="6"/>
  <c r="Q43" i="20"/>
  <c r="S43" i="20" s="1"/>
  <c r="P43" i="20"/>
  <c r="X41" i="3"/>
  <c r="Y41" i="3"/>
  <c r="AA41" i="3" s="1"/>
  <c r="AB41" i="3" s="1"/>
  <c r="V38" i="1"/>
  <c r="C38" i="14" s="1"/>
  <c r="L47" i="20"/>
  <c r="M47" i="20"/>
  <c r="K47" i="3"/>
  <c r="I48" i="3"/>
  <c r="L46" i="3"/>
  <c r="M46" i="3"/>
  <c r="K48" i="20"/>
  <c r="I49" i="20"/>
  <c r="O37" i="1" l="1"/>
  <c r="B37" i="14" s="1"/>
  <c r="B36" i="12"/>
  <c r="P36" i="1"/>
  <c r="B36" i="17" s="1"/>
  <c r="B36" i="14"/>
  <c r="B36" i="11"/>
  <c r="W35" i="1"/>
  <c r="C35" i="15" s="1"/>
  <c r="P35" i="1"/>
  <c r="H38" i="1"/>
  <c r="M38" i="1" s="1"/>
  <c r="K43" i="7"/>
  <c r="BG43" i="7" s="1"/>
  <c r="I42" i="1"/>
  <c r="AC41" i="3"/>
  <c r="B37" i="15"/>
  <c r="L46" i="29"/>
  <c r="H46" i="7"/>
  <c r="J46" i="7" s="1"/>
  <c r="M46" i="2"/>
  <c r="L47" i="6"/>
  <c r="M47" i="6"/>
  <c r="X42" i="20"/>
  <c r="Y42" i="20"/>
  <c r="P43" i="29"/>
  <c r="S43" i="6"/>
  <c r="R43" i="2"/>
  <c r="O45" i="6"/>
  <c r="O45" i="20"/>
  <c r="O45" i="3"/>
  <c r="Q44" i="20"/>
  <c r="S44" i="20" s="1"/>
  <c r="P44" i="20"/>
  <c r="X39" i="29"/>
  <c r="AB39" i="2"/>
  <c r="AA39" i="6"/>
  <c r="AB39" i="6" s="1"/>
  <c r="AC39" i="6" s="1"/>
  <c r="AQ39" i="6" s="1"/>
  <c r="U43" i="3"/>
  <c r="W43" i="3" s="1"/>
  <c r="T43" i="3"/>
  <c r="T43" i="20"/>
  <c r="U43" i="20"/>
  <c r="W43" i="20" s="1"/>
  <c r="T41" i="29"/>
  <c r="W41" i="2"/>
  <c r="W41" i="6"/>
  <c r="Y40" i="6"/>
  <c r="X40" i="6"/>
  <c r="U42" i="6"/>
  <c r="T42" i="6"/>
  <c r="P44" i="3"/>
  <c r="Q44" i="3"/>
  <c r="S44" i="3" s="1"/>
  <c r="Q44" i="6"/>
  <c r="P44" i="6"/>
  <c r="X42" i="3"/>
  <c r="Y42" i="3"/>
  <c r="AA42" i="3" s="1"/>
  <c r="AB42" i="3" s="1"/>
  <c r="I48" i="29"/>
  <c r="K48" i="6"/>
  <c r="I49" i="6"/>
  <c r="I48" i="2"/>
  <c r="I50" i="20"/>
  <c r="K49" i="20"/>
  <c r="L48" i="20"/>
  <c r="M48" i="20"/>
  <c r="V39" i="1"/>
  <c r="M47" i="3"/>
  <c r="L47" i="3"/>
  <c r="K48" i="3"/>
  <c r="I49" i="3"/>
  <c r="B37" i="11" l="1"/>
  <c r="B37" i="16"/>
  <c r="B37" i="12"/>
  <c r="B36" i="15"/>
  <c r="O38" i="1"/>
  <c r="B38" i="14" s="1"/>
  <c r="B35" i="17"/>
  <c r="B35" i="15"/>
  <c r="H39" i="1"/>
  <c r="M39" i="1" s="1"/>
  <c r="AC42" i="3"/>
  <c r="K44" i="7"/>
  <c r="BG44" i="7" s="1"/>
  <c r="I43" i="1"/>
  <c r="L48" i="6"/>
  <c r="M48" i="6"/>
  <c r="U44" i="3"/>
  <c r="W44" i="3" s="1"/>
  <c r="T44" i="3"/>
  <c r="Y41" i="6"/>
  <c r="X41" i="6"/>
  <c r="U44" i="20"/>
  <c r="W44" i="20" s="1"/>
  <c r="T44" i="20"/>
  <c r="Q45" i="20"/>
  <c r="S45" i="20" s="1"/>
  <c r="P45" i="20"/>
  <c r="N38" i="1"/>
  <c r="W38" i="1" s="1"/>
  <c r="C38" i="15" s="1"/>
  <c r="P38" i="1"/>
  <c r="O46" i="6"/>
  <c r="O46" i="20"/>
  <c r="O46" i="3"/>
  <c r="I49" i="29"/>
  <c r="K49" i="6"/>
  <c r="I50" i="6"/>
  <c r="I49" i="2"/>
  <c r="P44" i="29"/>
  <c r="S44" i="6"/>
  <c r="R44" i="2"/>
  <c r="T42" i="29"/>
  <c r="W42" i="6"/>
  <c r="W42" i="2"/>
  <c r="X40" i="29"/>
  <c r="AA40" i="6"/>
  <c r="AB40" i="6" s="1"/>
  <c r="AC40" i="6" s="1"/>
  <c r="AQ40" i="6" s="1"/>
  <c r="AB40" i="2"/>
  <c r="X43" i="20"/>
  <c r="Y43" i="20"/>
  <c r="N37" i="1"/>
  <c r="W37" i="1" s="1"/>
  <c r="C37" i="15" s="1"/>
  <c r="X43" i="3"/>
  <c r="Y43" i="3"/>
  <c r="AA43" i="3" s="1"/>
  <c r="AB43" i="3" s="1"/>
  <c r="P45" i="3"/>
  <c r="Q45" i="3"/>
  <c r="S45" i="3" s="1"/>
  <c r="Q45" i="6"/>
  <c r="P45" i="6"/>
  <c r="U43" i="6"/>
  <c r="T43" i="6"/>
  <c r="L47" i="29"/>
  <c r="H47" i="7"/>
  <c r="J47" i="7" s="1"/>
  <c r="M47" i="2"/>
  <c r="C39" i="14"/>
  <c r="K49" i="3"/>
  <c r="I50" i="3"/>
  <c r="K50" i="20"/>
  <c r="I51" i="20"/>
  <c r="M49" i="20"/>
  <c r="L49" i="20"/>
  <c r="L48" i="3"/>
  <c r="M48" i="3"/>
  <c r="V40" i="1"/>
  <c r="B38" i="16" l="1"/>
  <c r="B38" i="11"/>
  <c r="B38" i="12"/>
  <c r="O39" i="1"/>
  <c r="B39" i="14" s="1"/>
  <c r="K45" i="7"/>
  <c r="BG45" i="7" s="1"/>
  <c r="AC43" i="3"/>
  <c r="H40" i="1"/>
  <c r="M40" i="1" s="1"/>
  <c r="O40" i="1" s="1"/>
  <c r="I44" i="1"/>
  <c r="T43" i="29"/>
  <c r="W43" i="2"/>
  <c r="W43" i="6"/>
  <c r="P45" i="29"/>
  <c r="R45" i="2"/>
  <c r="S45" i="6"/>
  <c r="X42" i="6"/>
  <c r="Y42" i="6"/>
  <c r="I50" i="29"/>
  <c r="K50" i="6"/>
  <c r="I50" i="2"/>
  <c r="I51" i="6"/>
  <c r="P46" i="20"/>
  <c r="Q46" i="20"/>
  <c r="S46" i="20" s="1"/>
  <c r="B38" i="17"/>
  <c r="B38" i="15"/>
  <c r="L48" i="29"/>
  <c r="M48" i="2"/>
  <c r="H48" i="7"/>
  <c r="J48" i="7" s="1"/>
  <c r="O47" i="3"/>
  <c r="O47" i="20"/>
  <c r="O47" i="6"/>
  <c r="U45" i="3"/>
  <c r="W45" i="3" s="1"/>
  <c r="T45" i="3"/>
  <c r="T44" i="6"/>
  <c r="U44" i="6"/>
  <c r="L49" i="6"/>
  <c r="M49" i="6"/>
  <c r="P46" i="3"/>
  <c r="Q46" i="3"/>
  <c r="S46" i="3" s="1"/>
  <c r="Q46" i="6"/>
  <c r="P46" i="6"/>
  <c r="U45" i="20"/>
  <c r="W45" i="20" s="1"/>
  <c r="T45" i="20"/>
  <c r="X44" i="20"/>
  <c r="Y44" i="20"/>
  <c r="X41" i="29"/>
  <c r="AB41" i="2"/>
  <c r="AA41" i="6"/>
  <c r="AB41" i="6" s="1"/>
  <c r="AC41" i="6" s="1"/>
  <c r="AQ41" i="6" s="1"/>
  <c r="X44" i="3"/>
  <c r="Y44" i="3"/>
  <c r="AA44" i="3" s="1"/>
  <c r="AB44" i="3" s="1"/>
  <c r="V41" i="1"/>
  <c r="C41" i="14" s="1"/>
  <c r="L49" i="3"/>
  <c r="M49" i="3"/>
  <c r="K51" i="20"/>
  <c r="I52" i="20"/>
  <c r="C40" i="14"/>
  <c r="M50" i="20"/>
  <c r="L50" i="20"/>
  <c r="K50" i="3"/>
  <c r="I51" i="3"/>
  <c r="B39" i="16" l="1"/>
  <c r="B39" i="11"/>
  <c r="B39" i="12"/>
  <c r="K46" i="7"/>
  <c r="BG46" i="7" s="1"/>
  <c r="H41" i="1"/>
  <c r="I45" i="1"/>
  <c r="U46" i="3"/>
  <c r="W46" i="3" s="1"/>
  <c r="T46" i="3"/>
  <c r="L49" i="29"/>
  <c r="M49" i="2"/>
  <c r="H49" i="7"/>
  <c r="J49" i="7" s="1"/>
  <c r="T44" i="29"/>
  <c r="W44" i="2"/>
  <c r="W44" i="6"/>
  <c r="B40" i="16"/>
  <c r="B40" i="14"/>
  <c r="B40" i="11"/>
  <c r="B40" i="12"/>
  <c r="P47" i="6"/>
  <c r="Q47" i="6"/>
  <c r="P47" i="3"/>
  <c r="Q47" i="3"/>
  <c r="S47" i="3" s="1"/>
  <c r="T46" i="20"/>
  <c r="U46" i="20"/>
  <c r="W46" i="20" s="1"/>
  <c r="I51" i="29"/>
  <c r="I51" i="2"/>
  <c r="K51" i="6"/>
  <c r="I52" i="6"/>
  <c r="L50" i="6"/>
  <c r="M50" i="6"/>
  <c r="X42" i="29"/>
  <c r="AA42" i="6"/>
  <c r="AB42" i="6" s="1"/>
  <c r="AC42" i="6" s="1"/>
  <c r="AQ42" i="6" s="1"/>
  <c r="AB42" i="2"/>
  <c r="U45" i="6"/>
  <c r="T45" i="6"/>
  <c r="AC44" i="3"/>
  <c r="M41" i="1"/>
  <c r="O41" i="1" s="1"/>
  <c r="Y45" i="20"/>
  <c r="X45" i="20"/>
  <c r="P46" i="29"/>
  <c r="S46" i="6"/>
  <c r="R46" i="2"/>
  <c r="N40" i="1"/>
  <c r="W40" i="1" s="1"/>
  <c r="C40" i="15" s="1"/>
  <c r="N39" i="1"/>
  <c r="X45" i="3"/>
  <c r="Y45" i="3"/>
  <c r="AA45" i="3" s="1"/>
  <c r="AB45" i="3" s="1"/>
  <c r="P47" i="20"/>
  <c r="Q47" i="20"/>
  <c r="S47" i="20" s="1"/>
  <c r="O48" i="6"/>
  <c r="O48" i="20"/>
  <c r="O48" i="3"/>
  <c r="Y43" i="6"/>
  <c r="X43" i="6"/>
  <c r="V42" i="1"/>
  <c r="C42" i="14" s="1"/>
  <c r="K51" i="3"/>
  <c r="I52" i="3"/>
  <c r="M50" i="3"/>
  <c r="L50" i="3"/>
  <c r="K52" i="20"/>
  <c r="I53" i="20"/>
  <c r="M51" i="20"/>
  <c r="L51" i="20"/>
  <c r="P40" i="1" l="1"/>
  <c r="B40" i="17" s="1"/>
  <c r="W39" i="1"/>
  <c r="C39" i="15" s="1"/>
  <c r="P39" i="1"/>
  <c r="H42" i="1"/>
  <c r="M42" i="1" s="1"/>
  <c r="O42" i="1" s="1"/>
  <c r="K47" i="7"/>
  <c r="BG47" i="7" s="1"/>
  <c r="I46" i="1"/>
  <c r="AC45" i="3"/>
  <c r="X43" i="29"/>
  <c r="AB43" i="2"/>
  <c r="AA43" i="6"/>
  <c r="AB43" i="6" s="1"/>
  <c r="AC43" i="6" s="1"/>
  <c r="AQ43" i="6" s="1"/>
  <c r="Q48" i="20"/>
  <c r="S48" i="20" s="1"/>
  <c r="P48" i="20"/>
  <c r="T47" i="20"/>
  <c r="U47" i="20"/>
  <c r="W47" i="20" s="1"/>
  <c r="U46" i="6"/>
  <c r="T46" i="6"/>
  <c r="T45" i="29"/>
  <c r="W45" i="6"/>
  <c r="W45" i="2"/>
  <c r="L50" i="29"/>
  <c r="H50" i="7"/>
  <c r="J50" i="7" s="1"/>
  <c r="M50" i="2"/>
  <c r="I52" i="29"/>
  <c r="K52" i="6"/>
  <c r="I53" i="6"/>
  <c r="I52" i="2"/>
  <c r="Y46" i="20"/>
  <c r="X46" i="20"/>
  <c r="T47" i="3"/>
  <c r="U47" i="3"/>
  <c r="W47" i="3" s="1"/>
  <c r="P47" i="29"/>
  <c r="R47" i="2"/>
  <c r="S47" i="6"/>
  <c r="X44" i="6"/>
  <c r="Y44" i="6"/>
  <c r="P48" i="3"/>
  <c r="Q48" i="3"/>
  <c r="S48" i="3" s="1"/>
  <c r="P48" i="6"/>
  <c r="Q48" i="6"/>
  <c r="B41" i="12"/>
  <c r="B41" i="14"/>
  <c r="B41" i="11"/>
  <c r="B41" i="16"/>
  <c r="M51" i="6"/>
  <c r="L51" i="6"/>
  <c r="O49" i="6"/>
  <c r="O49" i="20"/>
  <c r="O49" i="3"/>
  <c r="Y46" i="3"/>
  <c r="AA46" i="3" s="1"/>
  <c r="AB46" i="3" s="1"/>
  <c r="X46" i="3"/>
  <c r="V43" i="1"/>
  <c r="M52" i="20"/>
  <c r="L52" i="20"/>
  <c r="M51" i="3"/>
  <c r="L51" i="3"/>
  <c r="K53" i="20"/>
  <c r="I54" i="20"/>
  <c r="K52" i="3"/>
  <c r="I53" i="3"/>
  <c r="B40" i="15" l="1"/>
  <c r="B39" i="15"/>
  <c r="B39" i="17"/>
  <c r="K48" i="7"/>
  <c r="BG48" i="7" s="1"/>
  <c r="H43" i="1"/>
  <c r="O43" i="1" s="1"/>
  <c r="I47" i="1"/>
  <c r="AC46" i="3"/>
  <c r="Q49" i="20"/>
  <c r="S49" i="20" s="1"/>
  <c r="P49" i="20"/>
  <c r="P48" i="29"/>
  <c r="S48" i="6"/>
  <c r="R48" i="2"/>
  <c r="U48" i="3"/>
  <c r="W48" i="3" s="1"/>
  <c r="T48" i="3"/>
  <c r="X44" i="29"/>
  <c r="AB44" i="2"/>
  <c r="AA44" i="6"/>
  <c r="AB44" i="6" s="1"/>
  <c r="AC44" i="6" s="1"/>
  <c r="AQ44" i="6" s="1"/>
  <c r="U47" i="6"/>
  <c r="T47" i="6"/>
  <c r="I53" i="29"/>
  <c r="I53" i="2"/>
  <c r="I54" i="6"/>
  <c r="K53" i="6"/>
  <c r="O50" i="6"/>
  <c r="O50" i="20"/>
  <c r="O50" i="3"/>
  <c r="N41" i="1"/>
  <c r="N42" i="1"/>
  <c r="W42" i="1" s="1"/>
  <c r="C42" i="15" s="1"/>
  <c r="T46" i="29"/>
  <c r="W46" i="6"/>
  <c r="W46" i="2"/>
  <c r="T48" i="20"/>
  <c r="U48" i="20"/>
  <c r="W48" i="20" s="1"/>
  <c r="Q49" i="3"/>
  <c r="S49" i="3" s="1"/>
  <c r="P49" i="3"/>
  <c r="P49" i="6"/>
  <c r="Q49" i="6"/>
  <c r="L51" i="29"/>
  <c r="H51" i="7"/>
  <c r="J51" i="7" s="1"/>
  <c r="M51" i="2"/>
  <c r="Y47" i="3"/>
  <c r="AA47" i="3" s="1"/>
  <c r="AB47" i="3" s="1"/>
  <c r="X47" i="3"/>
  <c r="M52" i="6"/>
  <c r="L52" i="6"/>
  <c r="B42" i="16"/>
  <c r="B42" i="14"/>
  <c r="B42" i="11"/>
  <c r="B42" i="12"/>
  <c r="Y45" i="6"/>
  <c r="X45" i="6"/>
  <c r="Y47" i="20"/>
  <c r="X47" i="20"/>
  <c r="M43" i="1"/>
  <c r="K54" i="20"/>
  <c r="I55" i="20"/>
  <c r="V44" i="1"/>
  <c r="M53" i="20"/>
  <c r="L53" i="20"/>
  <c r="K53" i="3"/>
  <c r="I54" i="3"/>
  <c r="L52" i="3"/>
  <c r="M52" i="3"/>
  <c r="C43" i="14"/>
  <c r="P42" i="1" l="1"/>
  <c r="B42" i="17" s="1"/>
  <c r="W41" i="1"/>
  <c r="C41" i="15" s="1"/>
  <c r="P41" i="1"/>
  <c r="K49" i="7"/>
  <c r="BG49" i="7" s="1"/>
  <c r="H44" i="1"/>
  <c r="M44" i="1" s="1"/>
  <c r="I48" i="1"/>
  <c r="U49" i="3"/>
  <c r="W49" i="3" s="1"/>
  <c r="T49" i="3"/>
  <c r="X46" i="6"/>
  <c r="Y46" i="6"/>
  <c r="Q50" i="20"/>
  <c r="S50" i="20" s="1"/>
  <c r="P50" i="20"/>
  <c r="L53" i="6"/>
  <c r="M53" i="6"/>
  <c r="B43" i="14"/>
  <c r="B43" i="16"/>
  <c r="B43" i="12"/>
  <c r="B43" i="11"/>
  <c r="X48" i="3"/>
  <c r="Y48" i="3"/>
  <c r="AA48" i="3" s="1"/>
  <c r="AB48" i="3" s="1"/>
  <c r="T48" i="6"/>
  <c r="U48" i="6"/>
  <c r="X45" i="29"/>
  <c r="AA45" i="6"/>
  <c r="AB45" i="6" s="1"/>
  <c r="AC45" i="6" s="1"/>
  <c r="AQ45" i="6" s="1"/>
  <c r="AB45" i="2"/>
  <c r="L52" i="29"/>
  <c r="H52" i="7"/>
  <c r="J52" i="7" s="1"/>
  <c r="M52" i="2"/>
  <c r="AC47" i="3"/>
  <c r="O51" i="6"/>
  <c r="O51" i="20"/>
  <c r="O51" i="3"/>
  <c r="P49" i="29"/>
  <c r="R49" i="2"/>
  <c r="S49" i="6"/>
  <c r="Y48" i="20"/>
  <c r="X48" i="20"/>
  <c r="P50" i="3"/>
  <c r="Q50" i="3"/>
  <c r="S50" i="3" s="1"/>
  <c r="P50" i="6"/>
  <c r="Q50" i="6"/>
  <c r="I54" i="29"/>
  <c r="K54" i="6"/>
  <c r="I55" i="6"/>
  <c r="I54" i="2"/>
  <c r="T47" i="29"/>
  <c r="W47" i="6"/>
  <c r="W47" i="2"/>
  <c r="T49" i="20"/>
  <c r="U49" i="20"/>
  <c r="W49" i="20" s="1"/>
  <c r="L54" i="20"/>
  <c r="M54" i="20"/>
  <c r="C44" i="14"/>
  <c r="K55" i="20"/>
  <c r="I56" i="20"/>
  <c r="K54" i="3"/>
  <c r="I55" i="3"/>
  <c r="M53" i="3"/>
  <c r="L53" i="3"/>
  <c r="V45" i="1"/>
  <c r="AC48" i="3" l="1"/>
  <c r="O44" i="1"/>
  <c r="B44" i="11" s="1"/>
  <c r="B42" i="15"/>
  <c r="B41" i="15"/>
  <c r="B41" i="17"/>
  <c r="K50" i="7"/>
  <c r="BG50" i="7" s="1"/>
  <c r="H45" i="1"/>
  <c r="M45" i="1" s="1"/>
  <c r="I49" i="1"/>
  <c r="Q51" i="3"/>
  <c r="S51" i="3" s="1"/>
  <c r="P51" i="3"/>
  <c r="Q51" i="6"/>
  <c r="P51" i="6"/>
  <c r="T48" i="29"/>
  <c r="W48" i="2"/>
  <c r="W48" i="6"/>
  <c r="L53" i="29"/>
  <c r="H53" i="7"/>
  <c r="J53" i="7" s="1"/>
  <c r="M53" i="2"/>
  <c r="X46" i="29"/>
  <c r="AA46" i="6"/>
  <c r="AB46" i="6" s="1"/>
  <c r="AC46" i="6" s="1"/>
  <c r="AQ46" i="6" s="1"/>
  <c r="AB46" i="2"/>
  <c r="Y49" i="20"/>
  <c r="X49" i="20"/>
  <c r="I55" i="29"/>
  <c r="K55" i="6"/>
  <c r="I55" i="2"/>
  <c r="I56" i="6"/>
  <c r="Y47" i="6"/>
  <c r="X47" i="6"/>
  <c r="L54" i="6"/>
  <c r="M54" i="6"/>
  <c r="P50" i="29"/>
  <c r="R50" i="2"/>
  <c r="S50" i="6"/>
  <c r="U50" i="3"/>
  <c r="W50" i="3" s="1"/>
  <c r="T50" i="3"/>
  <c r="U49" i="6"/>
  <c r="T49" i="6"/>
  <c r="P51" i="20"/>
  <c r="Q51" i="20"/>
  <c r="S51" i="20" s="1"/>
  <c r="O52" i="6"/>
  <c r="O52" i="3"/>
  <c r="O52" i="20"/>
  <c r="N44" i="1"/>
  <c r="W44" i="1" s="1"/>
  <c r="C44" i="15" s="1"/>
  <c r="P44" i="1"/>
  <c r="N43" i="1"/>
  <c r="T50" i="20"/>
  <c r="U50" i="20"/>
  <c r="W50" i="20" s="1"/>
  <c r="X49" i="3"/>
  <c r="Y49" i="3"/>
  <c r="AA49" i="3" s="1"/>
  <c r="AB49" i="3" s="1"/>
  <c r="X46" i="1"/>
  <c r="K55" i="3"/>
  <c r="I56" i="3"/>
  <c r="K56" i="20"/>
  <c r="I57" i="20"/>
  <c r="L54" i="3"/>
  <c r="M54" i="3"/>
  <c r="L55" i="20"/>
  <c r="M55" i="20"/>
  <c r="C45" i="14"/>
  <c r="B44" i="16" l="1"/>
  <c r="B44" i="12"/>
  <c r="B44" i="14"/>
  <c r="O45" i="1"/>
  <c r="B45" i="14" s="1"/>
  <c r="W43" i="1"/>
  <c r="C43" i="15" s="1"/>
  <c r="P43" i="1"/>
  <c r="H46" i="1"/>
  <c r="O46" i="1" s="1"/>
  <c r="K51" i="7"/>
  <c r="BG51" i="7" s="1"/>
  <c r="I50" i="1"/>
  <c r="AC49" i="3"/>
  <c r="X50" i="20"/>
  <c r="Y50" i="20"/>
  <c r="P52" i="3"/>
  <c r="Q52" i="3"/>
  <c r="S52" i="3" s="1"/>
  <c r="T51" i="20"/>
  <c r="U51" i="20"/>
  <c r="W51" i="20" s="1"/>
  <c r="U50" i="6"/>
  <c r="T50" i="6"/>
  <c r="X47" i="29"/>
  <c r="AB47" i="2"/>
  <c r="AA47" i="6"/>
  <c r="AB47" i="6" s="1"/>
  <c r="AC47" i="6" s="1"/>
  <c r="AQ47" i="6" s="1"/>
  <c r="B44" i="17"/>
  <c r="B44" i="15"/>
  <c r="P52" i="20"/>
  <c r="Q52" i="20"/>
  <c r="S52" i="20" s="1"/>
  <c r="Q52" i="6"/>
  <c r="P52" i="6"/>
  <c r="T49" i="29"/>
  <c r="W49" i="2"/>
  <c r="W49" i="6"/>
  <c r="Y50" i="3"/>
  <c r="AA50" i="3" s="1"/>
  <c r="AB50" i="3" s="1"/>
  <c r="X50" i="3"/>
  <c r="L54" i="29"/>
  <c r="H54" i="7"/>
  <c r="J54" i="7" s="1"/>
  <c r="M54" i="2"/>
  <c r="I56" i="29"/>
  <c r="I57" i="6"/>
  <c r="I56" i="2"/>
  <c r="K56" i="6"/>
  <c r="L55" i="6"/>
  <c r="M55" i="6"/>
  <c r="O53" i="20"/>
  <c r="O53" i="3"/>
  <c r="O53" i="6"/>
  <c r="Y48" i="6"/>
  <c r="X48" i="6"/>
  <c r="P51" i="29"/>
  <c r="S51" i="6"/>
  <c r="R51" i="2"/>
  <c r="T51" i="3"/>
  <c r="U51" i="3"/>
  <c r="W51" i="3" s="1"/>
  <c r="C46" i="16"/>
  <c r="I58" i="20"/>
  <c r="K57" i="20"/>
  <c r="K56" i="3"/>
  <c r="I57" i="3"/>
  <c r="M56" i="20"/>
  <c r="L56" i="20"/>
  <c r="M55" i="3"/>
  <c r="L55" i="3"/>
  <c r="M46" i="1" l="1"/>
  <c r="N46" i="1" s="1"/>
  <c r="W46" i="1" s="1"/>
  <c r="B45" i="11"/>
  <c r="B45" i="12"/>
  <c r="B45" i="16"/>
  <c r="B43" i="15"/>
  <c r="B43" i="17"/>
  <c r="AC50" i="3"/>
  <c r="K52" i="7"/>
  <c r="BG52" i="7" s="1"/>
  <c r="H47" i="1"/>
  <c r="M47" i="1" s="1"/>
  <c r="O47" i="1" s="1"/>
  <c r="I51" i="1"/>
  <c r="T51" i="6"/>
  <c r="U51" i="6"/>
  <c r="Q53" i="6"/>
  <c r="P53" i="6"/>
  <c r="P53" i="20"/>
  <c r="Q53" i="20"/>
  <c r="S53" i="20" s="1"/>
  <c r="O54" i="6"/>
  <c r="O54" i="20"/>
  <c r="O54" i="3"/>
  <c r="X49" i="6"/>
  <c r="Y49" i="6"/>
  <c r="P52" i="29"/>
  <c r="R52" i="2"/>
  <c r="S52" i="6"/>
  <c r="B46" i="14"/>
  <c r="B46" i="12"/>
  <c r="B46" i="11"/>
  <c r="B46" i="16"/>
  <c r="X51" i="20"/>
  <c r="Y51" i="20"/>
  <c r="T52" i="3"/>
  <c r="U52" i="3"/>
  <c r="W52" i="3" s="1"/>
  <c r="Y51" i="3"/>
  <c r="AA51" i="3" s="1"/>
  <c r="AB51" i="3" s="1"/>
  <c r="X51" i="3"/>
  <c r="X48" i="29"/>
  <c r="AB48" i="2"/>
  <c r="AA48" i="6"/>
  <c r="AB48" i="6" s="1"/>
  <c r="AC48" i="6" s="1"/>
  <c r="AQ48" i="6" s="1"/>
  <c r="Q53" i="3"/>
  <c r="S53" i="3" s="1"/>
  <c r="P53" i="3"/>
  <c r="L55" i="29"/>
  <c r="M55" i="2"/>
  <c r="H55" i="7"/>
  <c r="J55" i="7" s="1"/>
  <c r="M56" i="6"/>
  <c r="L56" i="6"/>
  <c r="I57" i="29"/>
  <c r="K57" i="6"/>
  <c r="I58" i="6"/>
  <c r="I57" i="2"/>
  <c r="T52" i="20"/>
  <c r="U52" i="20"/>
  <c r="W52" i="20" s="1"/>
  <c r="V46" i="1"/>
  <c r="T50" i="29"/>
  <c r="W50" i="6"/>
  <c r="W50" i="2"/>
  <c r="M57" i="20"/>
  <c r="L57" i="20"/>
  <c r="K58" i="20"/>
  <c r="I59" i="20"/>
  <c r="K57" i="3"/>
  <c r="I58" i="3"/>
  <c r="L56" i="3"/>
  <c r="M56" i="3"/>
  <c r="N45" i="1" l="1"/>
  <c r="P46" i="1"/>
  <c r="B46" i="17" s="1"/>
  <c r="K53" i="7"/>
  <c r="BG53" i="7" s="1"/>
  <c r="H48" i="1"/>
  <c r="M48" i="1" s="1"/>
  <c r="I52" i="1"/>
  <c r="U53" i="3"/>
  <c r="W53" i="3" s="1"/>
  <c r="T53" i="3"/>
  <c r="Y50" i="6"/>
  <c r="X50" i="6"/>
  <c r="X47" i="1"/>
  <c r="C60" i="16" s="1"/>
  <c r="P47" i="1"/>
  <c r="C46" i="15"/>
  <c r="Y52" i="20"/>
  <c r="X52" i="20"/>
  <c r="M57" i="6"/>
  <c r="L57" i="6"/>
  <c r="O55" i="20"/>
  <c r="O55" i="3"/>
  <c r="O55" i="6"/>
  <c r="X52" i="3"/>
  <c r="Y52" i="3"/>
  <c r="AA52" i="3" s="1"/>
  <c r="AB52" i="3" s="1"/>
  <c r="T52" i="6"/>
  <c r="U52" i="6"/>
  <c r="Q54" i="20"/>
  <c r="S54" i="20" s="1"/>
  <c r="P54" i="20"/>
  <c r="U53" i="20"/>
  <c r="W53" i="20" s="1"/>
  <c r="T53" i="20"/>
  <c r="T51" i="29"/>
  <c r="W51" i="6"/>
  <c r="W51" i="2"/>
  <c r="B60" i="16"/>
  <c r="B47" i="12"/>
  <c r="B47" i="14"/>
  <c r="B47" i="11"/>
  <c r="B46" i="15"/>
  <c r="AE61" i="1"/>
  <c r="A61" i="14" s="1"/>
  <c r="AE62" i="1"/>
  <c r="A62" i="14" s="1"/>
  <c r="AE64" i="1"/>
  <c r="A64" i="14" s="1"/>
  <c r="AE60" i="1"/>
  <c r="A60" i="14" s="1"/>
  <c r="AE66" i="1"/>
  <c r="A66" i="14" s="1"/>
  <c r="AE45" i="1"/>
  <c r="A45" i="14" s="1"/>
  <c r="AE28" i="1"/>
  <c r="A28" i="14" s="1"/>
  <c r="AE3" i="1"/>
  <c r="A3" i="14" s="1"/>
  <c r="AE19" i="1"/>
  <c r="A19" i="14" s="1"/>
  <c r="AE12" i="1"/>
  <c r="A12" i="14" s="1"/>
  <c r="AE46" i="1"/>
  <c r="A46" i="14" s="1"/>
  <c r="AE14" i="1"/>
  <c r="A14" i="14" s="1"/>
  <c r="AE6" i="1"/>
  <c r="A6" i="14" s="1"/>
  <c r="AE29" i="1"/>
  <c r="A29" i="14" s="1"/>
  <c r="AE33" i="1"/>
  <c r="A33" i="14" s="1"/>
  <c r="AE59" i="1"/>
  <c r="A59" i="14" s="1"/>
  <c r="AE47" i="1"/>
  <c r="A47" i="14" s="1"/>
  <c r="AE34" i="1"/>
  <c r="A34" i="14" s="1"/>
  <c r="AE11" i="1"/>
  <c r="A11" i="14" s="1"/>
  <c r="AE18" i="1"/>
  <c r="A18" i="14" s="1"/>
  <c r="AE4" i="1"/>
  <c r="A4" i="14" s="1"/>
  <c r="AE13" i="1"/>
  <c r="A13" i="14" s="1"/>
  <c r="AE51" i="1"/>
  <c r="A51" i="14" s="1"/>
  <c r="AE22" i="1"/>
  <c r="A22" i="14" s="1"/>
  <c r="AE10" i="1"/>
  <c r="A10" i="14" s="1"/>
  <c r="AE17" i="1"/>
  <c r="A17" i="14" s="1"/>
  <c r="AE58" i="1"/>
  <c r="A58" i="14" s="1"/>
  <c r="AE8" i="1"/>
  <c r="A8" i="14" s="1"/>
  <c r="AE21" i="1"/>
  <c r="A21" i="14" s="1"/>
  <c r="AE26" i="1"/>
  <c r="A26" i="14" s="1"/>
  <c r="AE35" i="1"/>
  <c r="A35" i="14" s="1"/>
  <c r="AE32" i="1"/>
  <c r="A32" i="14" s="1"/>
  <c r="AE36" i="1"/>
  <c r="A36" i="14" s="1"/>
  <c r="AE39" i="1"/>
  <c r="A39" i="14" s="1"/>
  <c r="AE57" i="1"/>
  <c r="A57" i="14" s="1"/>
  <c r="AE7" i="1"/>
  <c r="A7" i="14" s="1"/>
  <c r="AE2" i="1"/>
  <c r="A2" i="14" s="1"/>
  <c r="AE16" i="1"/>
  <c r="A16" i="14" s="1"/>
  <c r="AE38" i="1"/>
  <c r="A38" i="14" s="1"/>
  <c r="AE9" i="1"/>
  <c r="A9" i="14" s="1"/>
  <c r="AE55" i="1"/>
  <c r="A55" i="14" s="1"/>
  <c r="AE41" i="1"/>
  <c r="A41" i="14" s="1"/>
  <c r="AE49" i="1"/>
  <c r="A49" i="14" s="1"/>
  <c r="AE30" i="1"/>
  <c r="A30" i="14" s="1"/>
  <c r="AE31" i="1"/>
  <c r="A31" i="14" s="1"/>
  <c r="AE40" i="1"/>
  <c r="A40" i="14" s="1"/>
  <c r="C46" i="14"/>
  <c r="AE65" i="1"/>
  <c r="A65" i="14" s="1"/>
  <c r="AE67" i="1"/>
  <c r="A67" i="14" s="1"/>
  <c r="AE63" i="1"/>
  <c r="A63" i="14" s="1"/>
  <c r="AE44" i="1"/>
  <c r="A44" i="14" s="1"/>
  <c r="AE37" i="1"/>
  <c r="A37" i="14" s="1"/>
  <c r="AE5" i="1"/>
  <c r="A5" i="14" s="1"/>
  <c r="AE48" i="1"/>
  <c r="A48" i="14" s="1"/>
  <c r="AE42" i="1"/>
  <c r="A42" i="14" s="1"/>
  <c r="AE52" i="1"/>
  <c r="A52" i="14" s="1"/>
  <c r="AE56" i="1"/>
  <c r="A56" i="14" s="1"/>
  <c r="AE24" i="1"/>
  <c r="A24" i="14" s="1"/>
  <c r="AE53" i="1"/>
  <c r="A53" i="14" s="1"/>
  <c r="AE50" i="1"/>
  <c r="A50" i="14" s="1"/>
  <c r="AE20" i="1"/>
  <c r="A20" i="14" s="1"/>
  <c r="AE54" i="1"/>
  <c r="A54" i="14" s="1"/>
  <c r="AE23" i="1"/>
  <c r="A23" i="14" s="1"/>
  <c r="AE15" i="1"/>
  <c r="A15" i="14" s="1"/>
  <c r="AE25" i="1"/>
  <c r="A25" i="14" s="1"/>
  <c r="AE27" i="1"/>
  <c r="A27" i="14" s="1"/>
  <c r="AE43" i="1"/>
  <c r="A43" i="14" s="1"/>
  <c r="I58" i="29"/>
  <c r="I58" i="2"/>
  <c r="K58" i="6"/>
  <c r="I59" i="6"/>
  <c r="L56" i="29"/>
  <c r="M56" i="2"/>
  <c r="H56" i="7"/>
  <c r="J56" i="7" s="1"/>
  <c r="AC51" i="3"/>
  <c r="X49" i="29"/>
  <c r="AA49" i="6"/>
  <c r="AB49" i="6" s="1"/>
  <c r="AC49" i="6" s="1"/>
  <c r="AQ49" i="6" s="1"/>
  <c r="AB49" i="2"/>
  <c r="P54" i="3"/>
  <c r="Q54" i="3"/>
  <c r="S54" i="3" s="1"/>
  <c r="P54" i="6"/>
  <c r="Q54" i="6"/>
  <c r="P53" i="29"/>
  <c r="R53" i="2"/>
  <c r="S53" i="6"/>
  <c r="K59" i="20"/>
  <c r="L59" i="20" s="1"/>
  <c r="I60" i="20"/>
  <c r="M57" i="3"/>
  <c r="L57" i="3"/>
  <c r="M58" i="20"/>
  <c r="L58" i="20"/>
  <c r="Y48" i="1"/>
  <c r="Y49" i="1"/>
  <c r="K58" i="3"/>
  <c r="I59" i="3"/>
  <c r="W45" i="1" l="1"/>
  <c r="AF53" i="1" s="1"/>
  <c r="A53" i="15" s="1"/>
  <c r="P45" i="1"/>
  <c r="AF33" i="1"/>
  <c r="A33" i="15" s="1"/>
  <c r="AF36" i="1"/>
  <c r="A36" i="15" s="1"/>
  <c r="AF63" i="1"/>
  <c r="A63" i="15" s="1"/>
  <c r="AF57" i="1"/>
  <c r="A57" i="15" s="1"/>
  <c r="AF17" i="1"/>
  <c r="A17" i="15" s="1"/>
  <c r="AF21" i="1"/>
  <c r="A21" i="15" s="1"/>
  <c r="AF3" i="1"/>
  <c r="A3" i="15" s="1"/>
  <c r="AF46" i="1"/>
  <c r="A46" i="15" s="1"/>
  <c r="AF66" i="1"/>
  <c r="A66" i="15" s="1"/>
  <c r="AF25" i="1"/>
  <c r="A25" i="15" s="1"/>
  <c r="AF52" i="1"/>
  <c r="A52" i="15" s="1"/>
  <c r="AF19" i="1"/>
  <c r="A19" i="15" s="1"/>
  <c r="AF51" i="1"/>
  <c r="A51" i="15" s="1"/>
  <c r="AF62" i="1"/>
  <c r="A62" i="15" s="1"/>
  <c r="AF23" i="1"/>
  <c r="A23" i="15" s="1"/>
  <c r="AF8" i="1"/>
  <c r="A8" i="15" s="1"/>
  <c r="AF59" i="1"/>
  <c r="A59" i="15" s="1"/>
  <c r="AF44" i="1"/>
  <c r="A44" i="15" s="1"/>
  <c r="AF27" i="1"/>
  <c r="A27" i="15" s="1"/>
  <c r="AF41" i="1"/>
  <c r="A41" i="15" s="1"/>
  <c r="AF18" i="1"/>
  <c r="A18" i="15" s="1"/>
  <c r="AF58" i="1"/>
  <c r="A58" i="15" s="1"/>
  <c r="AF47" i="1"/>
  <c r="A47" i="15" s="1"/>
  <c r="AF14" i="1"/>
  <c r="A14" i="15" s="1"/>
  <c r="AF49" i="1"/>
  <c r="A49" i="15" s="1"/>
  <c r="AF40" i="1"/>
  <c r="A40" i="15" s="1"/>
  <c r="AF64" i="1"/>
  <c r="A64" i="15" s="1"/>
  <c r="AF13" i="1"/>
  <c r="A13" i="15" s="1"/>
  <c r="AF16" i="1"/>
  <c r="A16" i="15" s="1"/>
  <c r="AF42" i="1"/>
  <c r="A42" i="15" s="1"/>
  <c r="AF34" i="1"/>
  <c r="A34" i="15" s="1"/>
  <c r="AF37" i="1"/>
  <c r="A37" i="15" s="1"/>
  <c r="AF2" i="1"/>
  <c r="A2" i="15" s="1"/>
  <c r="AF43" i="1"/>
  <c r="A43" i="15" s="1"/>
  <c r="AF5" i="1"/>
  <c r="A5" i="15" s="1"/>
  <c r="AF10" i="1"/>
  <c r="A10" i="15" s="1"/>
  <c r="AF7" i="1"/>
  <c r="A7" i="15" s="1"/>
  <c r="AF48" i="1"/>
  <c r="A48" i="15" s="1"/>
  <c r="AF6" i="1"/>
  <c r="A6" i="15" s="1"/>
  <c r="AF9" i="1"/>
  <c r="A9" i="15" s="1"/>
  <c r="AF30" i="1"/>
  <c r="A30" i="15" s="1"/>
  <c r="AF39" i="1"/>
  <c r="A39" i="15" s="1"/>
  <c r="AF20" i="1"/>
  <c r="A20" i="15" s="1"/>
  <c r="C45" i="15"/>
  <c r="AF28" i="1"/>
  <c r="A28" i="15" s="1"/>
  <c r="AF4" i="1"/>
  <c r="A4" i="15" s="1"/>
  <c r="AF67" i="1"/>
  <c r="A67" i="15" s="1"/>
  <c r="AF38" i="1"/>
  <c r="A38" i="15" s="1"/>
  <c r="AF24" i="1"/>
  <c r="A24" i="15" s="1"/>
  <c r="O48" i="1"/>
  <c r="B48" i="14" s="1"/>
  <c r="K54" i="7"/>
  <c r="BG54" i="7" s="1"/>
  <c r="H49" i="1"/>
  <c r="M49" i="1" s="1"/>
  <c r="I53" i="1"/>
  <c r="U54" i="3"/>
  <c r="W54" i="3" s="1"/>
  <c r="T54" i="3"/>
  <c r="Y53" i="20"/>
  <c r="X53" i="20"/>
  <c r="P54" i="29"/>
  <c r="S54" i="6"/>
  <c r="R54" i="2"/>
  <c r="O56" i="6"/>
  <c r="O56" i="20"/>
  <c r="O56" i="3"/>
  <c r="M58" i="6"/>
  <c r="L58" i="6"/>
  <c r="U54" i="20"/>
  <c r="W54" i="20" s="1"/>
  <c r="T54" i="20"/>
  <c r="Q55" i="3"/>
  <c r="S55" i="3" s="1"/>
  <c r="P55" i="3"/>
  <c r="B47" i="15"/>
  <c r="B47" i="17"/>
  <c r="M59" i="20"/>
  <c r="U53" i="6"/>
  <c r="T53" i="6"/>
  <c r="X48" i="1"/>
  <c r="C61" i="16" s="1"/>
  <c r="P48" i="1"/>
  <c r="I60" i="6"/>
  <c r="I59" i="29"/>
  <c r="I59" i="2"/>
  <c r="K59" i="6"/>
  <c r="Y51" i="6"/>
  <c r="X51" i="6"/>
  <c r="T52" i="29"/>
  <c r="W52" i="6"/>
  <c r="W52" i="2"/>
  <c r="AC52" i="3"/>
  <c r="P55" i="6"/>
  <c r="Q55" i="6"/>
  <c r="P55" i="20"/>
  <c r="Q55" i="20"/>
  <c r="S55" i="20" s="1"/>
  <c r="L57" i="29"/>
  <c r="M57" i="2"/>
  <c r="H57" i="7"/>
  <c r="J57" i="7" s="1"/>
  <c r="X50" i="29"/>
  <c r="AA50" i="6"/>
  <c r="AB50" i="6" s="1"/>
  <c r="AC50" i="6" s="1"/>
  <c r="AQ50" i="6" s="1"/>
  <c r="AB50" i="2"/>
  <c r="Y53" i="3"/>
  <c r="AA53" i="3" s="1"/>
  <c r="AB53" i="3" s="1"/>
  <c r="X53" i="3"/>
  <c r="K60" i="20"/>
  <c r="L60" i="20" s="1"/>
  <c r="I61" i="20"/>
  <c r="K59" i="3"/>
  <c r="M59" i="3" s="1"/>
  <c r="I60" i="3"/>
  <c r="C49" i="17"/>
  <c r="C48" i="17"/>
  <c r="L58" i="3"/>
  <c r="M58" i="3"/>
  <c r="AF32" i="1" l="1"/>
  <c r="A32" i="15" s="1"/>
  <c r="AF45" i="1"/>
  <c r="A45" i="15" s="1"/>
  <c r="AF26" i="1"/>
  <c r="A26" i="15" s="1"/>
  <c r="AF31" i="1"/>
  <c r="A31" i="15" s="1"/>
  <c r="AF11" i="1"/>
  <c r="A11" i="15" s="1"/>
  <c r="AF55" i="1"/>
  <c r="A55" i="15" s="1"/>
  <c r="AF50" i="1"/>
  <c r="A50" i="15" s="1"/>
  <c r="AF12" i="1"/>
  <c r="A12" i="15" s="1"/>
  <c r="AF54" i="1"/>
  <c r="A54" i="15" s="1"/>
  <c r="AF61" i="1"/>
  <c r="A61" i="15" s="1"/>
  <c r="AF15" i="1"/>
  <c r="A15" i="15" s="1"/>
  <c r="AF65" i="1"/>
  <c r="A65" i="15" s="1"/>
  <c r="AF29" i="1"/>
  <c r="A29" i="15" s="1"/>
  <c r="AF35" i="1"/>
  <c r="A35" i="15" s="1"/>
  <c r="AF22" i="1"/>
  <c r="A22" i="15" s="1"/>
  <c r="AF60" i="1"/>
  <c r="A60" i="15" s="1"/>
  <c r="AF56" i="1"/>
  <c r="A56" i="15" s="1"/>
  <c r="B45" i="15"/>
  <c r="B45" i="17"/>
  <c r="B48" i="11"/>
  <c r="M60" i="20"/>
  <c r="B48" i="12"/>
  <c r="B61" i="16"/>
  <c r="O49" i="1"/>
  <c r="B49" i="12" s="1"/>
  <c r="H50" i="1"/>
  <c r="M50" i="1" s="1"/>
  <c r="K55" i="7"/>
  <c r="BG55" i="7" s="1"/>
  <c r="I54" i="1"/>
  <c r="AC53" i="3"/>
  <c r="O57" i="6"/>
  <c r="O57" i="20"/>
  <c r="O57" i="3"/>
  <c r="X51" i="29"/>
  <c r="AA51" i="6"/>
  <c r="AB51" i="6" s="1"/>
  <c r="AC51" i="6" s="1"/>
  <c r="AQ51" i="6" s="1"/>
  <c r="AB51" i="2"/>
  <c r="I60" i="29"/>
  <c r="I60" i="2"/>
  <c r="I61" i="6"/>
  <c r="K60" i="6"/>
  <c r="T53" i="29"/>
  <c r="W53" i="2"/>
  <c r="W53" i="6"/>
  <c r="Q56" i="3"/>
  <c r="S56" i="3" s="1"/>
  <c r="P56" i="3"/>
  <c r="P56" i="6"/>
  <c r="Q56" i="6"/>
  <c r="U54" i="6"/>
  <c r="T54" i="6"/>
  <c r="T55" i="20"/>
  <c r="U55" i="20"/>
  <c r="W55" i="20" s="1"/>
  <c r="P55" i="29"/>
  <c r="S55" i="6"/>
  <c r="R55" i="2"/>
  <c r="X52" i="6"/>
  <c r="Y52" i="6"/>
  <c r="M59" i="6"/>
  <c r="L59" i="6"/>
  <c r="B48" i="17"/>
  <c r="B48" i="15"/>
  <c r="X49" i="1"/>
  <c r="C48" i="16" s="1"/>
  <c r="P49" i="1"/>
  <c r="T55" i="3"/>
  <c r="U55" i="3"/>
  <c r="W55" i="3" s="1"/>
  <c r="X54" i="20"/>
  <c r="Y54" i="20"/>
  <c r="L58" i="29"/>
  <c r="H58" i="7"/>
  <c r="J58" i="7" s="1"/>
  <c r="M58" i="2"/>
  <c r="Q56" i="20"/>
  <c r="S56" i="20" s="1"/>
  <c r="P56" i="20"/>
  <c r="X54" i="3"/>
  <c r="Y54" i="3"/>
  <c r="AA54" i="3" s="1"/>
  <c r="AB54" i="3" s="1"/>
  <c r="I62" i="20"/>
  <c r="K61" i="20"/>
  <c r="L59" i="3"/>
  <c r="I61" i="3"/>
  <c r="K60" i="3"/>
  <c r="B48" i="16" l="1"/>
  <c r="B49" i="14"/>
  <c r="B49" i="11"/>
  <c r="O50" i="1"/>
  <c r="B50" i="14" s="1"/>
  <c r="H51" i="1"/>
  <c r="K56" i="7"/>
  <c r="BG56" i="7" s="1"/>
  <c r="I55" i="1"/>
  <c r="T56" i="20"/>
  <c r="U56" i="20"/>
  <c r="W56" i="20" s="1"/>
  <c r="O58" i="6"/>
  <c r="O58" i="20"/>
  <c r="O58" i="3"/>
  <c r="X55" i="3"/>
  <c r="Y55" i="3"/>
  <c r="AA55" i="3" s="1"/>
  <c r="AB55" i="3" s="1"/>
  <c r="B49" i="15"/>
  <c r="B49" i="17"/>
  <c r="X52" i="29"/>
  <c r="AA52" i="6"/>
  <c r="AB52" i="6" s="1"/>
  <c r="AC52" i="6" s="1"/>
  <c r="AQ52" i="6" s="1"/>
  <c r="AB52" i="2"/>
  <c r="T54" i="29"/>
  <c r="W54" i="6"/>
  <c r="W54" i="2"/>
  <c r="T56" i="3"/>
  <c r="U56" i="3"/>
  <c r="W56" i="3" s="1"/>
  <c r="M60" i="6"/>
  <c r="L60" i="6"/>
  <c r="P57" i="20"/>
  <c r="Q57" i="20"/>
  <c r="S57" i="20" s="1"/>
  <c r="AC54" i="3"/>
  <c r="L59" i="29"/>
  <c r="H59" i="7"/>
  <c r="J59" i="7" s="1"/>
  <c r="M59" i="2"/>
  <c r="T55" i="6"/>
  <c r="U55" i="6"/>
  <c r="X55" i="20"/>
  <c r="Y55" i="20"/>
  <c r="P56" i="29"/>
  <c r="R56" i="2"/>
  <c r="S56" i="6"/>
  <c r="Y53" i="6"/>
  <c r="X53" i="6"/>
  <c r="I61" i="29"/>
  <c r="I62" i="6"/>
  <c r="I61" i="2"/>
  <c r="K61" i="6"/>
  <c r="Q57" i="3"/>
  <c r="S57" i="3" s="1"/>
  <c r="P57" i="3"/>
  <c r="P57" i="6"/>
  <c r="Q57" i="6"/>
  <c r="X50" i="1"/>
  <c r="C54" i="16" s="1"/>
  <c r="P50" i="1"/>
  <c r="L61" i="20"/>
  <c r="M61" i="20"/>
  <c r="I63" i="20"/>
  <c r="K62" i="20"/>
  <c r="L60" i="3"/>
  <c r="M60" i="3"/>
  <c r="K61" i="3"/>
  <c r="I62" i="3"/>
  <c r="M51" i="1" l="1"/>
  <c r="O51" i="1" s="1"/>
  <c r="B50" i="11"/>
  <c r="B54" i="16"/>
  <c r="B50" i="12"/>
  <c r="K57" i="7"/>
  <c r="BG57" i="7" s="1"/>
  <c r="H52" i="1"/>
  <c r="M52" i="1" s="1"/>
  <c r="O52" i="1" s="1"/>
  <c r="I56" i="1"/>
  <c r="T56" i="6"/>
  <c r="U56" i="6"/>
  <c r="Y56" i="20"/>
  <c r="X56" i="20"/>
  <c r="B50" i="17"/>
  <c r="B50" i="15"/>
  <c r="P57" i="29"/>
  <c r="S57" i="6"/>
  <c r="R57" i="2"/>
  <c r="M61" i="6"/>
  <c r="L61" i="6"/>
  <c r="I62" i="29"/>
  <c r="K62" i="6"/>
  <c r="I63" i="6"/>
  <c r="I62" i="2"/>
  <c r="O59" i="20"/>
  <c r="O59" i="3"/>
  <c r="O59" i="6"/>
  <c r="H60" i="7"/>
  <c r="J60" i="7" s="1"/>
  <c r="L60" i="29"/>
  <c r="M60" i="2"/>
  <c r="Y54" i="6"/>
  <c r="X54" i="6"/>
  <c r="Q58" i="20"/>
  <c r="S58" i="20" s="1"/>
  <c r="P58" i="20"/>
  <c r="U57" i="3"/>
  <c r="W57" i="3" s="1"/>
  <c r="T57" i="3"/>
  <c r="X53" i="29"/>
  <c r="AA53" i="6"/>
  <c r="AB53" i="6" s="1"/>
  <c r="AC53" i="6" s="1"/>
  <c r="AQ53" i="6" s="1"/>
  <c r="AB53" i="2"/>
  <c r="T55" i="29"/>
  <c r="W55" i="6"/>
  <c r="W55" i="2"/>
  <c r="T57" i="20"/>
  <c r="U57" i="20"/>
  <c r="W57" i="20" s="1"/>
  <c r="Y56" i="3"/>
  <c r="AA56" i="3" s="1"/>
  <c r="AB56" i="3" s="1"/>
  <c r="X56" i="3"/>
  <c r="AC55" i="3"/>
  <c r="Q58" i="3"/>
  <c r="S58" i="3" s="1"/>
  <c r="P58" i="3"/>
  <c r="Q58" i="6"/>
  <c r="P58" i="6"/>
  <c r="I64" i="20"/>
  <c r="K63" i="20"/>
  <c r="M62" i="20"/>
  <c r="L62" i="20"/>
  <c r="I63" i="3"/>
  <c r="K62" i="3"/>
  <c r="L61" i="3"/>
  <c r="M61" i="3"/>
  <c r="P51" i="1" l="1"/>
  <c r="B51" i="17" s="1"/>
  <c r="B49" i="16"/>
  <c r="B51" i="11"/>
  <c r="B51" i="14"/>
  <c r="B51" i="12"/>
  <c r="X51" i="1"/>
  <c r="C49" i="16" s="1"/>
  <c r="K58" i="7"/>
  <c r="BG58" i="7" s="1"/>
  <c r="H53" i="1"/>
  <c r="M53" i="1" s="1"/>
  <c r="I57" i="1"/>
  <c r="B52" i="11"/>
  <c r="B52" i="14"/>
  <c r="B52" i="12"/>
  <c r="B55" i="16"/>
  <c r="AC56" i="3"/>
  <c r="X55" i="6"/>
  <c r="Y55" i="6"/>
  <c r="X57" i="3"/>
  <c r="Y57" i="3"/>
  <c r="AA57" i="3" s="1"/>
  <c r="AB57" i="3" s="1"/>
  <c r="T58" i="20"/>
  <c r="U58" i="20"/>
  <c r="W58" i="20" s="1"/>
  <c r="X54" i="29"/>
  <c r="AB54" i="2"/>
  <c r="AA54" i="6"/>
  <c r="AB54" i="6" s="1"/>
  <c r="AC54" i="6" s="1"/>
  <c r="AQ54" i="6" s="1"/>
  <c r="P59" i="6"/>
  <c r="Q59" i="6"/>
  <c r="P59" i="20"/>
  <c r="Q59" i="20"/>
  <c r="S59" i="20" s="1"/>
  <c r="I63" i="29"/>
  <c r="I64" i="6"/>
  <c r="I63" i="2"/>
  <c r="K63" i="6"/>
  <c r="H61" i="7"/>
  <c r="J61" i="7" s="1"/>
  <c r="L61" i="29"/>
  <c r="M61" i="2"/>
  <c r="U57" i="6"/>
  <c r="T57" i="6"/>
  <c r="P58" i="29"/>
  <c r="R58" i="2"/>
  <c r="S58" i="6"/>
  <c r="U58" i="3"/>
  <c r="W58" i="3" s="1"/>
  <c r="T58" i="3"/>
  <c r="P52" i="1"/>
  <c r="X52" i="1"/>
  <c r="C55" i="16" s="1"/>
  <c r="Y57" i="20"/>
  <c r="X57" i="20"/>
  <c r="O60" i="3"/>
  <c r="O60" i="20"/>
  <c r="O60" i="6"/>
  <c r="P59" i="3"/>
  <c r="Q59" i="3"/>
  <c r="S59" i="3" s="1"/>
  <c r="M62" i="6"/>
  <c r="L62" i="6"/>
  <c r="T56" i="29"/>
  <c r="W56" i="2"/>
  <c r="W56" i="6"/>
  <c r="L63" i="20"/>
  <c r="M63" i="20"/>
  <c r="I65" i="20"/>
  <c r="K64" i="20"/>
  <c r="L62" i="3"/>
  <c r="M62" i="3"/>
  <c r="K63" i="3"/>
  <c r="I64" i="3"/>
  <c r="B51" i="15" l="1"/>
  <c r="O53" i="1"/>
  <c r="B57" i="16" s="1"/>
  <c r="H54" i="1"/>
  <c r="M54" i="1" s="1"/>
  <c r="O54" i="1" s="1"/>
  <c r="K59" i="7"/>
  <c r="BG59" i="7" s="1"/>
  <c r="I58" i="1"/>
  <c r="T59" i="3"/>
  <c r="U59" i="3"/>
  <c r="W59" i="3" s="1"/>
  <c r="P60" i="6"/>
  <c r="Q60" i="6"/>
  <c r="P60" i="3"/>
  <c r="Q60" i="3"/>
  <c r="S60" i="3" s="1"/>
  <c r="B52" i="17"/>
  <c r="B52" i="15"/>
  <c r="X58" i="3"/>
  <c r="Y58" i="3"/>
  <c r="AA58" i="3" s="1"/>
  <c r="AB58" i="3" s="1"/>
  <c r="T57" i="29"/>
  <c r="W57" i="2"/>
  <c r="W57" i="6"/>
  <c r="L63" i="6"/>
  <c r="M63" i="6"/>
  <c r="I64" i="29"/>
  <c r="I65" i="6"/>
  <c r="I64" i="2"/>
  <c r="K64" i="6"/>
  <c r="T59" i="20"/>
  <c r="U59" i="20"/>
  <c r="W59" i="20" s="1"/>
  <c r="P59" i="29"/>
  <c r="S59" i="6"/>
  <c r="R59" i="2"/>
  <c r="X56" i="6"/>
  <c r="Y56" i="6"/>
  <c r="H62" i="7"/>
  <c r="J62" i="7" s="1"/>
  <c r="L62" i="29"/>
  <c r="M62" i="2"/>
  <c r="Q60" i="20"/>
  <c r="S60" i="20" s="1"/>
  <c r="P60" i="20"/>
  <c r="X53" i="1"/>
  <c r="C57" i="16" s="1"/>
  <c r="P53" i="1"/>
  <c r="U58" i="6"/>
  <c r="T58" i="6"/>
  <c r="O61" i="20"/>
  <c r="O61" i="6"/>
  <c r="O61" i="3"/>
  <c r="Y58" i="20"/>
  <c r="X58" i="20"/>
  <c r="AC57" i="3"/>
  <c r="X55" i="29"/>
  <c r="AB55" i="2"/>
  <c r="AA55" i="6"/>
  <c r="AB55" i="6" s="1"/>
  <c r="AC55" i="6" s="1"/>
  <c r="AQ55" i="6" s="1"/>
  <c r="M64" i="20"/>
  <c r="L64" i="20"/>
  <c r="I66" i="20"/>
  <c r="K65" i="20"/>
  <c r="K64" i="3"/>
  <c r="I65" i="3"/>
  <c r="M63" i="3"/>
  <c r="L63" i="3"/>
  <c r="Y55" i="1"/>
  <c r="Y54" i="1"/>
  <c r="B53" i="11" l="1"/>
  <c r="B53" i="12"/>
  <c r="B53" i="14"/>
  <c r="H55" i="1"/>
  <c r="M55" i="1" s="1"/>
  <c r="K60" i="7"/>
  <c r="BG60" i="7" s="1"/>
  <c r="I59" i="1"/>
  <c r="AC58" i="3"/>
  <c r="P61" i="6"/>
  <c r="Q61" i="6"/>
  <c r="B53" i="15"/>
  <c r="B53" i="17"/>
  <c r="O62" i="20"/>
  <c r="O62" i="6"/>
  <c r="O62" i="3"/>
  <c r="X54" i="1"/>
  <c r="C47" i="16" s="1"/>
  <c r="P54" i="1"/>
  <c r="U60" i="3"/>
  <c r="W60" i="3" s="1"/>
  <c r="T60" i="3"/>
  <c r="R60" i="2"/>
  <c r="P60" i="29"/>
  <c r="S60" i="6"/>
  <c r="Y59" i="3"/>
  <c r="AA59" i="3" s="1"/>
  <c r="AB59" i="3" s="1"/>
  <c r="X59" i="3"/>
  <c r="P61" i="3"/>
  <c r="Q61" i="3"/>
  <c r="S61" i="3" s="1"/>
  <c r="P61" i="20"/>
  <c r="Q61" i="20"/>
  <c r="S61" i="20" s="1"/>
  <c r="T58" i="29"/>
  <c r="W58" i="2"/>
  <c r="W58" i="6"/>
  <c r="U60" i="20"/>
  <c r="W60" i="20" s="1"/>
  <c r="T60" i="20"/>
  <c r="X56" i="29"/>
  <c r="AB56" i="2"/>
  <c r="AA56" i="6"/>
  <c r="AB56" i="6" s="1"/>
  <c r="AC56" i="6" s="1"/>
  <c r="AQ56" i="6" s="1"/>
  <c r="B54" i="14"/>
  <c r="B54" i="11"/>
  <c r="B47" i="16"/>
  <c r="B54" i="12"/>
  <c r="U59" i="6"/>
  <c r="T59" i="6"/>
  <c r="Y59" i="20"/>
  <c r="X59" i="20"/>
  <c r="L64" i="6"/>
  <c r="M64" i="6"/>
  <c r="I65" i="29"/>
  <c r="K65" i="6"/>
  <c r="I65" i="2"/>
  <c r="I66" i="6"/>
  <c r="H63" i="7"/>
  <c r="J63" i="7" s="1"/>
  <c r="L63" i="29"/>
  <c r="M63" i="2"/>
  <c r="Y57" i="6"/>
  <c r="X57" i="6"/>
  <c r="I67" i="20"/>
  <c r="K66" i="20"/>
  <c r="L65" i="20"/>
  <c r="M65" i="20"/>
  <c r="K65" i="3"/>
  <c r="I66" i="3"/>
  <c r="L64" i="3"/>
  <c r="M64" i="3"/>
  <c r="C54" i="17"/>
  <c r="C55" i="17"/>
  <c r="O55" i="1" l="1"/>
  <c r="B55" i="14" s="1"/>
  <c r="K61" i="7"/>
  <c r="BG61" i="7" s="1"/>
  <c r="H56" i="1"/>
  <c r="M56" i="1" s="1"/>
  <c r="O56" i="1" s="1"/>
  <c r="I60" i="1"/>
  <c r="T60" i="6"/>
  <c r="U60" i="6"/>
  <c r="Y60" i="3"/>
  <c r="AA60" i="3" s="1"/>
  <c r="AB60" i="3" s="1"/>
  <c r="X60" i="3"/>
  <c r="P62" i="6"/>
  <c r="Q62" i="6"/>
  <c r="R61" i="2"/>
  <c r="P61" i="29"/>
  <c r="S61" i="6"/>
  <c r="O63" i="20"/>
  <c r="O63" i="6"/>
  <c r="O63" i="3"/>
  <c r="T59" i="29"/>
  <c r="W59" i="2"/>
  <c r="W59" i="6"/>
  <c r="X58" i="6"/>
  <c r="Y58" i="6"/>
  <c r="X57" i="29"/>
  <c r="AB57" i="2"/>
  <c r="AA57" i="6"/>
  <c r="AB57" i="6" s="1"/>
  <c r="AC57" i="6" s="1"/>
  <c r="AQ57" i="6" s="1"/>
  <c r="I66" i="29"/>
  <c r="I66" i="2"/>
  <c r="I67" i="6"/>
  <c r="K66" i="6"/>
  <c r="L65" i="6"/>
  <c r="M65" i="6"/>
  <c r="H64" i="7"/>
  <c r="J64" i="7" s="1"/>
  <c r="L64" i="29"/>
  <c r="M64" i="2"/>
  <c r="Y60" i="20"/>
  <c r="X60" i="20"/>
  <c r="T61" i="20"/>
  <c r="U61" i="20"/>
  <c r="W61" i="20" s="1"/>
  <c r="T61" i="3"/>
  <c r="U61" i="3"/>
  <c r="W61" i="3" s="1"/>
  <c r="P55" i="1"/>
  <c r="X55" i="1"/>
  <c r="C58" i="16" s="1"/>
  <c r="AC59" i="3"/>
  <c r="B54" i="17"/>
  <c r="B54" i="15"/>
  <c r="P62" i="3"/>
  <c r="Q62" i="3"/>
  <c r="S62" i="3" s="1"/>
  <c r="P62" i="20"/>
  <c r="Q62" i="20"/>
  <c r="S62" i="20" s="1"/>
  <c r="L66" i="20"/>
  <c r="M66" i="20"/>
  <c r="K67" i="20"/>
  <c r="I67" i="3"/>
  <c r="K66" i="3"/>
  <c r="M65" i="3"/>
  <c r="L65" i="3"/>
  <c r="B58" i="16" l="1"/>
  <c r="B55" i="12"/>
  <c r="B55" i="11"/>
  <c r="H57" i="1"/>
  <c r="M57" i="1" s="1"/>
  <c r="K62" i="7"/>
  <c r="BG62" i="7" s="1"/>
  <c r="I61" i="1"/>
  <c r="B55" i="17"/>
  <c r="B55" i="15"/>
  <c r="X56" i="1"/>
  <c r="C50" i="16" s="1"/>
  <c r="P56" i="1"/>
  <c r="H65" i="7"/>
  <c r="J65" i="7" s="1"/>
  <c r="L65" i="29"/>
  <c r="M65" i="2"/>
  <c r="M66" i="6"/>
  <c r="L66" i="6"/>
  <c r="P63" i="3"/>
  <c r="Q63" i="3"/>
  <c r="S63" i="3" s="1"/>
  <c r="P63" i="20"/>
  <c r="Q63" i="20"/>
  <c r="S63" i="20" s="1"/>
  <c r="S62" i="6"/>
  <c r="P62" i="29"/>
  <c r="R62" i="2"/>
  <c r="W60" i="2"/>
  <c r="T60" i="29"/>
  <c r="W60" i="6"/>
  <c r="T62" i="20"/>
  <c r="U62" i="20"/>
  <c r="W62" i="20" s="1"/>
  <c r="U62" i="3"/>
  <c r="W62" i="3" s="1"/>
  <c r="T62" i="3"/>
  <c r="Y61" i="3"/>
  <c r="AA61" i="3" s="1"/>
  <c r="AB61" i="3" s="1"/>
  <c r="X61" i="3"/>
  <c r="X61" i="20"/>
  <c r="Y61" i="20"/>
  <c r="B50" i="16"/>
  <c r="B56" i="11"/>
  <c r="B56" i="14"/>
  <c r="B56" i="12"/>
  <c r="O64" i="3"/>
  <c r="O64" i="20"/>
  <c r="O64" i="6"/>
  <c r="I67" i="29"/>
  <c r="K67" i="6"/>
  <c r="I67" i="2"/>
  <c r="X58" i="29"/>
  <c r="AA58" i="6"/>
  <c r="AB58" i="6" s="1"/>
  <c r="AC58" i="6" s="1"/>
  <c r="AQ58" i="6" s="1"/>
  <c r="AB58" i="2"/>
  <c r="Y59" i="6"/>
  <c r="X59" i="6"/>
  <c r="P63" i="6"/>
  <c r="Q63" i="6"/>
  <c r="T61" i="6"/>
  <c r="U61" i="6"/>
  <c r="AC60" i="3"/>
  <c r="M67" i="20"/>
  <c r="L67" i="20"/>
  <c r="M66" i="3"/>
  <c r="L66" i="3"/>
  <c r="K67" i="3"/>
  <c r="AC61" i="3" l="1"/>
  <c r="O57" i="1"/>
  <c r="B57" i="12" s="1"/>
  <c r="H58" i="1"/>
  <c r="M58" i="1" s="1"/>
  <c r="K63" i="7"/>
  <c r="BG63" i="7" s="1"/>
  <c r="I62" i="1"/>
  <c r="H66" i="7"/>
  <c r="J66" i="7" s="1"/>
  <c r="L66" i="29"/>
  <c r="M66" i="2"/>
  <c r="B56" i="17"/>
  <c r="B56" i="15"/>
  <c r="X59" i="29"/>
  <c r="AB59" i="2"/>
  <c r="AA59" i="6"/>
  <c r="AB59" i="6" s="1"/>
  <c r="AC59" i="6" s="1"/>
  <c r="AQ59" i="6" s="1"/>
  <c r="P64" i="20"/>
  <c r="Q64" i="20"/>
  <c r="S64" i="20" s="1"/>
  <c r="X62" i="3"/>
  <c r="Y62" i="3"/>
  <c r="AA62" i="3" s="1"/>
  <c r="AB62" i="3" s="1"/>
  <c r="T62" i="6"/>
  <c r="U62" i="6"/>
  <c r="W61" i="2"/>
  <c r="T61" i="29"/>
  <c r="W61" i="6"/>
  <c r="R63" i="2"/>
  <c r="P63" i="29"/>
  <c r="S63" i="6"/>
  <c r="L67" i="6"/>
  <c r="M67" i="6"/>
  <c r="P64" i="6"/>
  <c r="Q64" i="6"/>
  <c r="P64" i="3"/>
  <c r="Q64" i="3"/>
  <c r="S64" i="3" s="1"/>
  <c r="Y62" i="20"/>
  <c r="X62" i="20"/>
  <c r="Y60" i="6"/>
  <c r="X60" i="6"/>
  <c r="U63" i="20"/>
  <c r="W63" i="20" s="1"/>
  <c r="T63" i="20"/>
  <c r="U63" i="3"/>
  <c r="W63" i="3" s="1"/>
  <c r="T63" i="3"/>
  <c r="P57" i="1"/>
  <c r="X57" i="1"/>
  <c r="C53" i="16" s="1"/>
  <c r="O65" i="20"/>
  <c r="O65" i="6"/>
  <c r="O65" i="3"/>
  <c r="M67" i="3"/>
  <c r="L67" i="3"/>
  <c r="X62" i="1"/>
  <c r="C62" i="16" s="1"/>
  <c r="B57" i="14" l="1"/>
  <c r="B57" i="11"/>
  <c r="B53" i="16"/>
  <c r="O58" i="1"/>
  <c r="B58" i="11" s="1"/>
  <c r="H59" i="1"/>
  <c r="M59" i="1" s="1"/>
  <c r="K64" i="7"/>
  <c r="BG64" i="7" s="1"/>
  <c r="I63" i="1"/>
  <c r="AC62" i="3"/>
  <c r="P65" i="6"/>
  <c r="Q65" i="6"/>
  <c r="U64" i="3"/>
  <c r="W64" i="3" s="1"/>
  <c r="T64" i="3"/>
  <c r="H67" i="7"/>
  <c r="J67" i="7" s="1"/>
  <c r="L67" i="29"/>
  <c r="M67" i="2"/>
  <c r="T62" i="29"/>
  <c r="W62" i="2"/>
  <c r="W62" i="6"/>
  <c r="U64" i="20"/>
  <c r="W64" i="20" s="1"/>
  <c r="T64" i="20"/>
  <c r="S64" i="6"/>
  <c r="P64" i="29"/>
  <c r="R64" i="2"/>
  <c r="T63" i="6"/>
  <c r="U63" i="6"/>
  <c r="P65" i="3"/>
  <c r="Q65" i="3"/>
  <c r="S65" i="3" s="1"/>
  <c r="P65" i="20"/>
  <c r="Q65" i="20"/>
  <c r="S65" i="20" s="1"/>
  <c r="B57" i="17"/>
  <c r="B57" i="15"/>
  <c r="Y63" i="3"/>
  <c r="AA63" i="3" s="1"/>
  <c r="AB63" i="3" s="1"/>
  <c r="X63" i="3"/>
  <c r="Y63" i="20"/>
  <c r="X63" i="20"/>
  <c r="X60" i="29"/>
  <c r="AA60" i="6"/>
  <c r="AB60" i="6" s="1"/>
  <c r="AC60" i="6" s="1"/>
  <c r="AQ60" i="6" s="1"/>
  <c r="AB60" i="2"/>
  <c r="Y61" i="6"/>
  <c r="X61" i="6"/>
  <c r="X58" i="1"/>
  <c r="C52" i="16" s="1"/>
  <c r="P58" i="1"/>
  <c r="O66" i="3"/>
  <c r="O66" i="20"/>
  <c r="O66" i="6"/>
  <c r="B58" i="14" l="1"/>
  <c r="B52" i="16"/>
  <c r="O59" i="1"/>
  <c r="B59" i="14" s="1"/>
  <c r="B58" i="12"/>
  <c r="AC63" i="3"/>
  <c r="H60" i="1"/>
  <c r="M60" i="1" s="1"/>
  <c r="P60" i="1" s="1"/>
  <c r="K65" i="7"/>
  <c r="BG65" i="7" s="1"/>
  <c r="I64" i="1"/>
  <c r="P66" i="6"/>
  <c r="Q66" i="6"/>
  <c r="P66" i="3"/>
  <c r="Q66" i="3"/>
  <c r="S66" i="3" s="1"/>
  <c r="X61" i="29"/>
  <c r="AB61" i="2"/>
  <c r="AA61" i="6"/>
  <c r="AB61" i="6" s="1"/>
  <c r="AC61" i="6" s="1"/>
  <c r="AQ61" i="6" s="1"/>
  <c r="T65" i="20"/>
  <c r="U65" i="20"/>
  <c r="W65" i="20" s="1"/>
  <c r="U65" i="3"/>
  <c r="W65" i="3" s="1"/>
  <c r="T65" i="3"/>
  <c r="P59" i="1"/>
  <c r="X59" i="1"/>
  <c r="X62" i="6"/>
  <c r="Y62" i="6"/>
  <c r="S65" i="6"/>
  <c r="P65" i="29"/>
  <c r="R65" i="2"/>
  <c r="Q66" i="20"/>
  <c r="S66" i="20" s="1"/>
  <c r="P66" i="20"/>
  <c r="B58" i="15"/>
  <c r="B58" i="17"/>
  <c r="W63" i="6"/>
  <c r="T63" i="29"/>
  <c r="W63" i="2"/>
  <c r="T64" i="6"/>
  <c r="U64" i="6"/>
  <c r="Y64" i="20"/>
  <c r="X64" i="20"/>
  <c r="O67" i="3"/>
  <c r="O67" i="20"/>
  <c r="O67" i="6"/>
  <c r="Y64" i="3"/>
  <c r="AA64" i="3" s="1"/>
  <c r="AB64" i="3" s="1"/>
  <c r="X64" i="3"/>
  <c r="B51" i="16" l="1"/>
  <c r="B59" i="12"/>
  <c r="B59" i="11"/>
  <c r="X60" i="1"/>
  <c r="C56" i="16" s="1"/>
  <c r="O60" i="1"/>
  <c r="B60" i="14" s="1"/>
  <c r="H61" i="1"/>
  <c r="M61" i="1" s="1"/>
  <c r="O61" i="1" s="1"/>
  <c r="K66" i="7"/>
  <c r="BG66" i="7" s="1"/>
  <c r="I65" i="1"/>
  <c r="AC64" i="3"/>
  <c r="P67" i="20"/>
  <c r="Q67" i="20"/>
  <c r="S67" i="20" s="1"/>
  <c r="T64" i="29"/>
  <c r="W64" i="2"/>
  <c r="W64" i="6"/>
  <c r="Y63" i="6"/>
  <c r="X63" i="6"/>
  <c r="T66" i="20"/>
  <c r="U66" i="20"/>
  <c r="W66" i="20" s="1"/>
  <c r="X62" i="29"/>
  <c r="AB62" i="2"/>
  <c r="AA62" i="6"/>
  <c r="AB62" i="6" s="1"/>
  <c r="AC62" i="6" s="1"/>
  <c r="AQ62" i="6" s="1"/>
  <c r="C51" i="16"/>
  <c r="Y65" i="20"/>
  <c r="X65" i="20"/>
  <c r="B60" i="17"/>
  <c r="B60" i="15"/>
  <c r="U66" i="3"/>
  <c r="W66" i="3" s="1"/>
  <c r="T66" i="3"/>
  <c r="S66" i="6"/>
  <c r="P66" i="29"/>
  <c r="R66" i="2"/>
  <c r="P67" i="6"/>
  <c r="Q67" i="6"/>
  <c r="P67" i="3"/>
  <c r="Q67" i="3"/>
  <c r="S67" i="3" s="1"/>
  <c r="T65" i="6"/>
  <c r="U65" i="6"/>
  <c r="B59" i="17"/>
  <c r="B59" i="15"/>
  <c r="Y65" i="3"/>
  <c r="AA65" i="3" s="1"/>
  <c r="AB65" i="3" s="1"/>
  <c r="X65" i="3"/>
  <c r="B60" i="11" l="1"/>
  <c r="B56" i="16"/>
  <c r="K67" i="7"/>
  <c r="BG67" i="7" s="1"/>
  <c r="B60" i="12"/>
  <c r="H62" i="1"/>
  <c r="M62" i="1" s="1"/>
  <c r="I66" i="1"/>
  <c r="AC65" i="3"/>
  <c r="P61" i="1"/>
  <c r="X61" i="1"/>
  <c r="B61" i="11"/>
  <c r="B61" i="14"/>
  <c r="B59" i="16"/>
  <c r="B61" i="12"/>
  <c r="T65" i="29"/>
  <c r="W65" i="2"/>
  <c r="W65" i="6"/>
  <c r="U67" i="3"/>
  <c r="W67" i="3" s="1"/>
  <c r="T67" i="3"/>
  <c r="R67" i="2"/>
  <c r="P67" i="29"/>
  <c r="S67" i="6"/>
  <c r="T66" i="6"/>
  <c r="U66" i="6"/>
  <c r="X66" i="3"/>
  <c r="Y66" i="3"/>
  <c r="AA66" i="3" s="1"/>
  <c r="AB66" i="3" s="1"/>
  <c r="X63" i="29"/>
  <c r="AA63" i="6"/>
  <c r="AB63" i="6" s="1"/>
  <c r="AC63" i="6" s="1"/>
  <c r="AQ63" i="6" s="1"/>
  <c r="AB63" i="2"/>
  <c r="T67" i="20"/>
  <c r="U67" i="20"/>
  <c r="W67" i="20" s="1"/>
  <c r="X66" i="20"/>
  <c r="Y66" i="20"/>
  <c r="Y64" i="6"/>
  <c r="X64" i="6"/>
  <c r="O62" i="1" l="1"/>
  <c r="B62" i="11" s="1"/>
  <c r="H63" i="1"/>
  <c r="M63" i="1" s="1"/>
  <c r="N63" i="1" s="1"/>
  <c r="I67" i="1"/>
  <c r="Y67" i="20"/>
  <c r="X67" i="20"/>
  <c r="X64" i="29"/>
  <c r="AB64" i="2"/>
  <c r="AA64" i="6"/>
  <c r="AB64" i="6" s="1"/>
  <c r="AC64" i="6" s="1"/>
  <c r="AQ64" i="6" s="1"/>
  <c r="AC66" i="3"/>
  <c r="T66" i="29"/>
  <c r="W66" i="6"/>
  <c r="W66" i="2"/>
  <c r="T67" i="6"/>
  <c r="U67" i="6"/>
  <c r="Y67" i="3"/>
  <c r="AA67" i="3" s="1"/>
  <c r="AB67" i="3" s="1"/>
  <c r="X67" i="3"/>
  <c r="C59" i="16"/>
  <c r="AG61" i="1"/>
  <c r="A59" i="16" s="1"/>
  <c r="AG66" i="1"/>
  <c r="A66" i="16" s="1"/>
  <c r="AG63" i="1"/>
  <c r="A63" i="16" s="1"/>
  <c r="AG59" i="1"/>
  <c r="A51" i="16" s="1"/>
  <c r="AG19" i="1"/>
  <c r="A19" i="16" s="1"/>
  <c r="AG31" i="1"/>
  <c r="A31" i="16" s="1"/>
  <c r="AG26" i="1"/>
  <c r="A26" i="16" s="1"/>
  <c r="AG20" i="1"/>
  <c r="A20" i="16" s="1"/>
  <c r="AG5" i="1"/>
  <c r="A5" i="16" s="1"/>
  <c r="AG43" i="1"/>
  <c r="A43" i="16" s="1"/>
  <c r="AG42" i="1"/>
  <c r="A42" i="16" s="1"/>
  <c r="AG58" i="1"/>
  <c r="A52" i="16" s="1"/>
  <c r="AG67" i="1"/>
  <c r="A67" i="16" s="1"/>
  <c r="AG51" i="1"/>
  <c r="A49" i="16" s="1"/>
  <c r="AG36" i="1"/>
  <c r="A36" i="16" s="1"/>
  <c r="AG3" i="1"/>
  <c r="A3" i="16" s="1"/>
  <c r="AG10" i="1"/>
  <c r="A10" i="16" s="1"/>
  <c r="AG30" i="1"/>
  <c r="A30" i="16" s="1"/>
  <c r="AG35" i="1"/>
  <c r="A35" i="16" s="1"/>
  <c r="AG13" i="1"/>
  <c r="A13" i="16" s="1"/>
  <c r="AG7" i="1"/>
  <c r="A7" i="16" s="1"/>
  <c r="AG9" i="1"/>
  <c r="A9" i="16" s="1"/>
  <c r="AG12" i="1"/>
  <c r="A12" i="16" s="1"/>
  <c r="AG41" i="1"/>
  <c r="A41" i="16" s="1"/>
  <c r="AG15" i="1"/>
  <c r="A15" i="16" s="1"/>
  <c r="AG56" i="1"/>
  <c r="A50" i="16" s="1"/>
  <c r="AG65" i="1"/>
  <c r="A65" i="16" s="1"/>
  <c r="AG52" i="1"/>
  <c r="A55" i="16" s="1"/>
  <c r="AG38" i="1"/>
  <c r="A38" i="16" s="1"/>
  <c r="AG25" i="1"/>
  <c r="A25" i="16" s="1"/>
  <c r="AG54" i="1"/>
  <c r="A47" i="16" s="1"/>
  <c r="AG8" i="1"/>
  <c r="A8" i="16" s="1"/>
  <c r="AG18" i="1"/>
  <c r="A18" i="16" s="1"/>
  <c r="AG22" i="1"/>
  <c r="A22" i="16" s="1"/>
  <c r="AG6" i="1"/>
  <c r="A6" i="16" s="1"/>
  <c r="AG34" i="1"/>
  <c r="A34" i="16" s="1"/>
  <c r="AG62" i="1"/>
  <c r="A62" i="16" s="1"/>
  <c r="AG64" i="1"/>
  <c r="A64" i="16" s="1"/>
  <c r="AG40" i="1"/>
  <c r="A40" i="16" s="1"/>
  <c r="AG16" i="1"/>
  <c r="A16" i="16" s="1"/>
  <c r="AG4" i="1"/>
  <c r="A4" i="16" s="1"/>
  <c r="AG48" i="1"/>
  <c r="A61" i="16" s="1"/>
  <c r="AG14" i="1"/>
  <c r="A14" i="16" s="1"/>
  <c r="AG49" i="1"/>
  <c r="A48" i="16" s="1"/>
  <c r="AG29" i="1"/>
  <c r="A29" i="16" s="1"/>
  <c r="AG33" i="1"/>
  <c r="A33" i="16" s="1"/>
  <c r="AG27" i="1"/>
  <c r="A27" i="16" s="1"/>
  <c r="AG32" i="1"/>
  <c r="A32" i="16" s="1"/>
  <c r="AG44" i="1"/>
  <c r="A44" i="16" s="1"/>
  <c r="AG39" i="1"/>
  <c r="A39" i="16" s="1"/>
  <c r="AG50" i="1"/>
  <c r="A54" i="16" s="1"/>
  <c r="AG11" i="1"/>
  <c r="A11" i="16" s="1"/>
  <c r="AG37" i="1"/>
  <c r="A37" i="16" s="1"/>
  <c r="AG55" i="1"/>
  <c r="A58" i="16" s="1"/>
  <c r="AG28" i="1"/>
  <c r="A28" i="16" s="1"/>
  <c r="AG2" i="1"/>
  <c r="A2" i="16" s="1"/>
  <c r="AG53" i="1"/>
  <c r="A57" i="16" s="1"/>
  <c r="AG60" i="1"/>
  <c r="A56" i="16" s="1"/>
  <c r="AG23" i="1"/>
  <c r="A23" i="16" s="1"/>
  <c r="AG45" i="1"/>
  <c r="A45" i="16" s="1"/>
  <c r="AG46" i="1"/>
  <c r="A46" i="16" s="1"/>
  <c r="AG57" i="1"/>
  <c r="A53" i="16" s="1"/>
  <c r="AG21" i="1"/>
  <c r="A21" i="16" s="1"/>
  <c r="AG24" i="1"/>
  <c r="A24" i="16" s="1"/>
  <c r="AG17" i="1"/>
  <c r="A17" i="16" s="1"/>
  <c r="AG47" i="1"/>
  <c r="A60" i="16" s="1"/>
  <c r="Y65" i="6"/>
  <c r="X65" i="6"/>
  <c r="B61" i="17"/>
  <c r="B61" i="15"/>
  <c r="B62" i="12" l="1"/>
  <c r="B62" i="16"/>
  <c r="B62" i="14"/>
  <c r="O63" i="1"/>
  <c r="B63" i="11" s="1"/>
  <c r="N62" i="1"/>
  <c r="H64" i="1"/>
  <c r="M64" i="1" s="1"/>
  <c r="AC67" i="3"/>
  <c r="X66" i="6"/>
  <c r="Y66" i="6"/>
  <c r="Y63" i="1"/>
  <c r="C63" i="17" s="1"/>
  <c r="P63" i="1"/>
  <c r="X65" i="29"/>
  <c r="AA65" i="6"/>
  <c r="AB65" i="6" s="1"/>
  <c r="AC65" i="6" s="1"/>
  <c r="AQ65" i="6" s="1"/>
  <c r="AB65" i="2"/>
  <c r="W67" i="2"/>
  <c r="T67" i="29"/>
  <c r="W67" i="6"/>
  <c r="Y62" i="1" l="1"/>
  <c r="C62" i="17" s="1"/>
  <c r="P62" i="1"/>
  <c r="B63" i="12"/>
  <c r="B63" i="14"/>
  <c r="O64" i="1"/>
  <c r="B64" i="14" s="1"/>
  <c r="B63" i="16"/>
  <c r="H65" i="1"/>
  <c r="M65" i="1" s="1"/>
  <c r="N65" i="1" s="1"/>
  <c r="Y67" i="6"/>
  <c r="X67" i="6"/>
  <c r="B63" i="15"/>
  <c r="B63" i="17"/>
  <c r="X66" i="29"/>
  <c r="AB66" i="2"/>
  <c r="AA66" i="6"/>
  <c r="AB66" i="6" s="1"/>
  <c r="AC66" i="6" s="1"/>
  <c r="AQ66" i="6" s="1"/>
  <c r="B62" i="17" l="1"/>
  <c r="B62" i="15"/>
  <c r="O65" i="1"/>
  <c r="B65" i="12" s="1"/>
  <c r="B64" i="16"/>
  <c r="B64" i="12"/>
  <c r="B64" i="11"/>
  <c r="N64" i="1"/>
  <c r="P65" i="1"/>
  <c r="B65" i="15" s="1"/>
  <c r="H66" i="1"/>
  <c r="M66" i="1" s="1"/>
  <c r="X67" i="29"/>
  <c r="AA67" i="6"/>
  <c r="AB67" i="6" s="1"/>
  <c r="AC67" i="6" s="1"/>
  <c r="AQ67" i="6" s="1"/>
  <c r="AB67" i="2"/>
  <c r="B65" i="14" l="1"/>
  <c r="B65" i="16"/>
  <c r="B65" i="11"/>
  <c r="B65" i="17"/>
  <c r="Y65" i="1"/>
  <c r="C65" i="17" s="1"/>
  <c r="Y64" i="1"/>
  <c r="C64" i="17" s="1"/>
  <c r="P64" i="1"/>
  <c r="P66" i="1"/>
  <c r="B66" i="17" s="1"/>
  <c r="H67" i="1"/>
  <c r="O67" i="1" s="1"/>
  <c r="O66" i="1"/>
  <c r="B66" i="14" s="1"/>
  <c r="M67" i="1" l="1"/>
  <c r="P67" i="1" s="1"/>
  <c r="B66" i="15"/>
  <c r="B64" i="17"/>
  <c r="B64" i="15"/>
  <c r="B66" i="16"/>
  <c r="B66" i="11"/>
  <c r="B66" i="12"/>
  <c r="B67" i="12"/>
  <c r="B67" i="16"/>
  <c r="B67" i="11"/>
  <c r="B67" i="14"/>
  <c r="N67" i="1" l="1"/>
  <c r="Y67" i="1" s="1"/>
  <c r="N66" i="1"/>
  <c r="Y66" i="1" s="1"/>
  <c r="C66" i="17" s="1"/>
  <c r="B67" i="15"/>
  <c r="B67" i="17"/>
  <c r="AH50" i="1" l="1"/>
  <c r="A50" i="17" s="1"/>
  <c r="AH3" i="1"/>
  <c r="A3" i="17" s="1"/>
  <c r="AH6" i="1"/>
  <c r="A6" i="17" s="1"/>
  <c r="AH46" i="1"/>
  <c r="A46" i="17" s="1"/>
  <c r="AH62" i="1"/>
  <c r="A62" i="17" s="1"/>
  <c r="AH16" i="1"/>
  <c r="A16" i="17" s="1"/>
  <c r="AH63" i="1"/>
  <c r="A63" i="17" s="1"/>
  <c r="AH27" i="1"/>
  <c r="A27" i="17" s="1"/>
  <c r="AH21" i="1"/>
  <c r="A21" i="17" s="1"/>
  <c r="AH34" i="1"/>
  <c r="A34" i="17" s="1"/>
  <c r="AH42" i="1"/>
  <c r="A42" i="17" s="1"/>
  <c r="AH32" i="1"/>
  <c r="A32" i="17" s="1"/>
  <c r="AH14" i="1"/>
  <c r="A14" i="17" s="1"/>
  <c r="AH24" i="1"/>
  <c r="A24" i="17" s="1"/>
  <c r="AH33" i="1"/>
  <c r="A33" i="17" s="1"/>
  <c r="AH44" i="1"/>
  <c r="A44" i="17" s="1"/>
  <c r="AH31" i="1"/>
  <c r="A31" i="17" s="1"/>
  <c r="AH19" i="1"/>
  <c r="A19" i="17" s="1"/>
  <c r="AH53" i="1"/>
  <c r="A53" i="17" s="1"/>
  <c r="AH59" i="1"/>
  <c r="A59" i="17" s="1"/>
  <c r="AH47" i="1"/>
  <c r="A47" i="17" s="1"/>
  <c r="AH2" i="1"/>
  <c r="A2" i="17" s="1"/>
  <c r="AH61" i="1"/>
  <c r="A61" i="17" s="1"/>
  <c r="AH35" i="1"/>
  <c r="A35" i="17" s="1"/>
  <c r="AH60" i="1"/>
  <c r="A60" i="17" s="1"/>
  <c r="AH51" i="1"/>
  <c r="A51" i="17" s="1"/>
  <c r="AH30" i="1"/>
  <c r="A30" i="17" s="1"/>
  <c r="AH39" i="1"/>
  <c r="A39" i="17" s="1"/>
  <c r="AH56" i="1"/>
  <c r="A56" i="17" s="1"/>
  <c r="AH12" i="1"/>
  <c r="A12" i="17" s="1"/>
  <c r="AH11" i="1"/>
  <c r="A11" i="17" s="1"/>
  <c r="AH58" i="1"/>
  <c r="A58" i="17" s="1"/>
  <c r="AH57" i="1"/>
  <c r="A57" i="17" s="1"/>
  <c r="AH13" i="1"/>
  <c r="A13" i="17" s="1"/>
  <c r="AH66" i="1"/>
  <c r="A66" i="17" s="1"/>
  <c r="AH38" i="1"/>
  <c r="A38" i="17" s="1"/>
  <c r="AH64" i="1"/>
  <c r="A64" i="17" s="1"/>
  <c r="AH65" i="1"/>
  <c r="A65" i="17" s="1"/>
  <c r="AH49" i="1"/>
  <c r="A49" i="17" s="1"/>
  <c r="AH48" i="1"/>
  <c r="A48" i="17" s="1"/>
  <c r="AH26" i="1"/>
  <c r="A26" i="17" s="1"/>
  <c r="AH25" i="1"/>
  <c r="A25" i="17" s="1"/>
  <c r="AH37" i="1"/>
  <c r="A37" i="17" s="1"/>
  <c r="AH18" i="1"/>
  <c r="A18" i="17" s="1"/>
  <c r="AH8" i="1"/>
  <c r="A8" i="17" s="1"/>
  <c r="AH45" i="1"/>
  <c r="A45" i="17" s="1"/>
  <c r="AH10" i="1"/>
  <c r="A10" i="17" s="1"/>
  <c r="AH40" i="1"/>
  <c r="A40" i="17" s="1"/>
  <c r="AH54" i="1"/>
  <c r="A54" i="17" s="1"/>
  <c r="AH55" i="1"/>
  <c r="A55" i="17" s="1"/>
  <c r="AH4" i="1"/>
  <c r="A4" i="17" s="1"/>
  <c r="AH28" i="1"/>
  <c r="A28" i="17" s="1"/>
  <c r="AH17" i="1"/>
  <c r="A17" i="17" s="1"/>
  <c r="C67" i="17"/>
  <c r="AH20" i="1"/>
  <c r="A20" i="17" s="1"/>
  <c r="AH52" i="1"/>
  <c r="A52" i="17" s="1"/>
  <c r="AH7" i="1"/>
  <c r="A7" i="17" s="1"/>
  <c r="AH41" i="1"/>
  <c r="A41" i="17" s="1"/>
  <c r="AH5" i="1"/>
  <c r="A5" i="17" s="1"/>
  <c r="AH29" i="1"/>
  <c r="A29" i="17" s="1"/>
  <c r="AH43" i="1"/>
  <c r="A43" i="17" s="1"/>
  <c r="AH22" i="1"/>
  <c r="A22" i="17" s="1"/>
  <c r="AH67" i="1"/>
  <c r="A67" i="17" s="1"/>
  <c r="AH9" i="1"/>
  <c r="A9" i="17" s="1"/>
  <c r="AH23" i="1"/>
  <c r="A23" i="17" s="1"/>
  <c r="AH36" i="1"/>
  <c r="A36" i="17" s="1"/>
  <c r="AH15" i="1"/>
  <c r="A15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Toppur1</author>
    <author>Helena Wulf Coco Stoltze</author>
  </authors>
  <commentList>
    <comment ref="N18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Toppur1:</t>
        </r>
        <r>
          <rPr>
            <sz val="9"/>
            <color indexed="81"/>
            <rFont val="Tahoma"/>
            <charset val="1"/>
          </rPr>
          <t xml:space="preserve">
Tid var 12:16:22; har fået godtskrevet 23 sek ventetid ved åen</t>
        </r>
      </text>
    </comment>
    <comment ref="N62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Helena Wulf Coco Stoltze:</t>
        </r>
        <r>
          <rPr>
            <sz val="9"/>
            <color indexed="81"/>
            <rFont val="Tahoma"/>
            <family val="2"/>
          </rPr>
          <t xml:space="preserve">
Red forkert iflg. ryttere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00000000-0006-0000-0600-000001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J1" authorId="0" shapeId="0" xr:uid="{00000000-0006-0000-0600-000002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L1" authorId="0" shapeId="0" xr:uid="{00000000-0006-0000-0600-000003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N1" authorId="0" shapeId="0" xr:uid="{00000000-0006-0000-0600-000004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P1" authorId="0" shapeId="0" xr:uid="{00000000-0006-0000-0600-000005000000}">
      <text>
        <r>
          <rPr>
            <sz val="10"/>
            <color rgb="FF000000"/>
            <rFont val="Arial"/>
            <family val="2"/>
          </rPr>
          <t>Markér med 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1" authorId="0" shapeId="0" xr:uid="{00000000-0006-0000-0700-000001000000}">
      <text>
        <r>
          <rPr>
            <sz val="10"/>
            <color rgb="FF000000"/>
            <rFont val="Arial"/>
            <family val="2"/>
          </rPr>
          <t>Sæt x
hvis en dommer viser rødt kort</t>
        </r>
      </text>
    </comment>
    <comment ref="M1" authorId="0" shapeId="0" xr:uid="{00000000-0006-0000-0700-000002000000}">
      <text>
        <r>
          <rPr>
            <sz val="10"/>
            <color rgb="FF000000"/>
            <rFont val="Arial"/>
            <family val="2"/>
          </rPr>
          <t>Sæt x
hvis hesten ikke er i skridt over nedtagningsstregen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00000000-0006-0000-1800-000001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J1" authorId="0" shapeId="0" xr:uid="{00000000-0006-0000-1800-000002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L1" authorId="0" shapeId="0" xr:uid="{00000000-0006-0000-1800-000003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O1" authorId="0" shapeId="0" xr:uid="{00000000-0006-0000-1800-000004000000}">
      <text>
        <r>
          <rPr>
            <sz val="10"/>
            <color rgb="FF000000"/>
            <rFont val="Arial"/>
            <family val="2"/>
          </rPr>
          <t>Markér med X</t>
        </r>
      </text>
    </comment>
    <comment ref="Q1" authorId="0" shapeId="0" xr:uid="{00000000-0006-0000-1800-000005000000}">
      <text>
        <r>
          <rPr>
            <sz val="10"/>
            <color rgb="FF000000"/>
            <rFont val="Arial"/>
            <family val="2"/>
          </rPr>
          <t>Markér med 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1" authorId="0" shapeId="0" xr:uid="{00000000-0006-0000-1900-000001000000}">
      <text>
        <r>
          <rPr>
            <sz val="10"/>
            <color rgb="FF000000"/>
            <rFont val="Arial"/>
            <family val="2"/>
          </rPr>
          <t>Sæt x
hvis en dommer viser rødt kort</t>
        </r>
      </text>
    </comment>
    <comment ref="M1" authorId="0" shapeId="0" xr:uid="{00000000-0006-0000-1900-000002000000}">
      <text>
        <r>
          <rPr>
            <sz val="10"/>
            <color rgb="FF000000"/>
            <rFont val="Arial"/>
            <family val="2"/>
          </rPr>
          <t>Sæt x
hvis hesten ikke er i skridt over nedtagningsstregen</t>
        </r>
      </text>
    </comment>
  </commentList>
</comments>
</file>

<file path=xl/sharedStrings.xml><?xml version="1.0" encoding="utf-8"?>
<sst xmlns="http://schemas.openxmlformats.org/spreadsheetml/2006/main" count="757" uniqueCount="263">
  <si>
    <t>ryg nr</t>
  </si>
  <si>
    <t>klasse</t>
  </si>
  <si>
    <t>hold</t>
  </si>
  <si>
    <t>fornavn</t>
  </si>
  <si>
    <t>efternavn</t>
  </si>
  <si>
    <t>hest</t>
  </si>
  <si>
    <t>A Udholdenhed</t>
  </si>
  <si>
    <t>B Terræn</t>
  </si>
  <si>
    <t>C Lydighed</t>
  </si>
  <si>
    <t>D Gangarter</t>
  </si>
  <si>
    <t>E Hurtighed</t>
  </si>
  <si>
    <t>Pointsum Total</t>
  </si>
  <si>
    <t>Pointsum Hold</t>
  </si>
  <si>
    <t>Bestået ind.</t>
  </si>
  <si>
    <t>Bestået hold</t>
  </si>
  <si>
    <t>AL1 i</t>
  </si>
  <si>
    <t>AL1 h</t>
  </si>
  <si>
    <t>AL2 i</t>
  </si>
  <si>
    <t>AL2 h</t>
  </si>
  <si>
    <t>AL3 i</t>
  </si>
  <si>
    <t>AL3 h</t>
  </si>
  <si>
    <t>AL4 i</t>
  </si>
  <si>
    <t>AL4 h</t>
  </si>
  <si>
    <t>AL1 i plads</t>
  </si>
  <si>
    <t>AL1 h plads</t>
  </si>
  <si>
    <t>AL2 i plads</t>
  </si>
  <si>
    <t>AL2 h plads</t>
  </si>
  <si>
    <t>AL3 i plads</t>
  </si>
  <si>
    <t>AL3 h plads</t>
  </si>
  <si>
    <t>AL4 i plads</t>
  </si>
  <si>
    <t>AL4 h plads</t>
  </si>
  <si>
    <t>AL</t>
  </si>
  <si>
    <t>Hold</t>
  </si>
  <si>
    <t>Idealtid</t>
  </si>
  <si>
    <t>A1-starttid</t>
  </si>
  <si>
    <t>A1-sluttid</t>
  </si>
  <si>
    <t>afvigelse</t>
  </si>
  <si>
    <t>straf</t>
  </si>
  <si>
    <t>B-starttid</t>
  </si>
  <si>
    <t>Ny B-starttid</t>
  </si>
  <si>
    <t>B-sluttid</t>
  </si>
  <si>
    <t>A2-starttid</t>
  </si>
  <si>
    <t>Ny A2-starttid</t>
  </si>
  <si>
    <t>A2-sluttid</t>
  </si>
  <si>
    <t>A3-starttid</t>
  </si>
  <si>
    <t>Ny A3-starttid</t>
  </si>
  <si>
    <t>A3-sluttid</t>
  </si>
  <si>
    <t>A4-starttid</t>
  </si>
  <si>
    <t>Ny A4-starttid</t>
  </si>
  <si>
    <t>A4-sluttid</t>
  </si>
  <si>
    <t>Strafpoint</t>
  </si>
  <si>
    <t>Puls, 0min</t>
  </si>
  <si>
    <t>Puls, 10min</t>
  </si>
  <si>
    <t>Puls, 15min</t>
  </si>
  <si>
    <t>Puls, 20min</t>
  </si>
  <si>
    <t>Puls, 25min</t>
  </si>
  <si>
    <t>Puls,straf</t>
  </si>
  <si>
    <t>Strafpoint, udholdenhed</t>
  </si>
  <si>
    <t>Karakter, dommer 1</t>
  </si>
  <si>
    <t>Rødt kort</t>
  </si>
  <si>
    <t>Karakter, dommer 2</t>
  </si>
  <si>
    <t>Karakter, dommer 3</t>
  </si>
  <si>
    <t>Karakter, dommer 4</t>
  </si>
  <si>
    <t>Karakter, dommer 5</t>
  </si>
  <si>
    <t>Karakter-sum</t>
  </si>
  <si>
    <t>Straf, karakterer</t>
  </si>
  <si>
    <t>Godkendt, min 3 af 5</t>
  </si>
  <si>
    <t>Straf, rødt kort</t>
  </si>
  <si>
    <t>Strafpoint, gangarter</t>
  </si>
  <si>
    <t>idealtid sek</t>
  </si>
  <si>
    <t>Tid, gennemsnit</t>
  </si>
  <si>
    <t>Fejl i nedtag.</t>
  </si>
  <si>
    <t>Straf 1</t>
  </si>
  <si>
    <t>Straf 2</t>
  </si>
  <si>
    <t>Strafpoint, hurtighed</t>
  </si>
  <si>
    <t>Antal fejl forhindr 1</t>
  </si>
  <si>
    <t>Antal fejl forhindr 2</t>
  </si>
  <si>
    <t>Antal fejl forhindr 3</t>
  </si>
  <si>
    <t>Antal fejl forhindr 4</t>
  </si>
  <si>
    <t>Antal fejl forhindr 5</t>
  </si>
  <si>
    <t>Antal fejl forhindr 6</t>
  </si>
  <si>
    <t>Antal fejl forhindr 7</t>
  </si>
  <si>
    <t>Antal fejl forhindr 8</t>
  </si>
  <si>
    <t>Antal fejl forhindr 9</t>
  </si>
  <si>
    <t>Antal fejl forhindr 10</t>
  </si>
  <si>
    <t>Antal fejl forhindr 11</t>
  </si>
  <si>
    <t>Antal fejl forhindr 12</t>
  </si>
  <si>
    <t>Antal fejl forhindr 13</t>
  </si>
  <si>
    <t>Antal fejl forhindr 14</t>
  </si>
  <si>
    <t>Antal fejl forhindr 15</t>
  </si>
  <si>
    <t>Antal fejl forhindr 16</t>
  </si>
  <si>
    <t>Antal fejl forhindr 17</t>
  </si>
  <si>
    <t>Antal fejl forhindr 18</t>
  </si>
  <si>
    <t>Antal fejl forhindr 19</t>
  </si>
  <si>
    <t>Antal fejl forhindr 20</t>
  </si>
  <si>
    <t>Antal fejl forhindr 21</t>
  </si>
  <si>
    <t>Antal fejl forhindr 22</t>
  </si>
  <si>
    <t>Straf ialt forhindr</t>
  </si>
  <si>
    <t>Karakter, gennemsnit</t>
  </si>
  <si>
    <t>Strafpoint, lydighed</t>
  </si>
  <si>
    <t>|</t>
  </si>
  <si>
    <t>udfyld dommer 4 og 5 med 10 og 0 hvis der kun er tre dommere</t>
  </si>
  <si>
    <t>AL1 individuel, pladsering</t>
  </si>
  <si>
    <t>Bestået</t>
  </si>
  <si>
    <t>Point</t>
  </si>
  <si>
    <t>AL2 individuel, pladsering</t>
  </si>
  <si>
    <t>AL2 hold pladsering</t>
  </si>
  <si>
    <t>AL3 individuel, pladsering</t>
  </si>
  <si>
    <t>AL3 hold pladsering</t>
  </si>
  <si>
    <t>AL4 individuel, pladsering</t>
  </si>
  <si>
    <t>AL4 hold pladsering</t>
  </si>
  <si>
    <t>Udholdenhedsetape:</t>
  </si>
  <si>
    <t>etape, km</t>
  </si>
  <si>
    <t>min/km</t>
  </si>
  <si>
    <t>m:s/km</t>
  </si>
  <si>
    <t>km/t</t>
  </si>
  <si>
    <t>idealtid, min</t>
  </si>
  <si>
    <t>idealtid, min:sek</t>
  </si>
  <si>
    <t>AL1</t>
  </si>
  <si>
    <t>AL2</t>
  </si>
  <si>
    <t>AL3</t>
  </si>
  <si>
    <t>AL4</t>
  </si>
  <si>
    <t>:</t>
  </si>
  <si>
    <t>minutter pr. distanceetape</t>
  </si>
  <si>
    <t>AL1 tempokrav: 4-5</t>
  </si>
  <si>
    <t>AL2 tempokrav: 4,5-5,5</t>
  </si>
  <si>
    <t>AL3 tempokrav: 5-6</t>
  </si>
  <si>
    <t>Terrænlydighedsetape:</t>
  </si>
  <si>
    <t>AL4 tempokrav: 5,5-6,5</t>
  </si>
  <si>
    <t>Etapelængde: 4 - 7 km</t>
  </si>
  <si>
    <t>minutter f. terrænetape</t>
  </si>
  <si>
    <t>Hurtighedsbane:</t>
  </si>
  <si>
    <t>Længde</t>
  </si>
  <si>
    <t>idealtid</t>
  </si>
  <si>
    <t>bane, m</t>
  </si>
  <si>
    <t>m/s</t>
  </si>
  <si>
    <t>idealtid, s</t>
  </si>
  <si>
    <t>m</t>
  </si>
  <si>
    <t>sek</t>
  </si>
  <si>
    <t>straf/sek</t>
  </si>
  <si>
    <t>sekunder f. hurtighedsbane</t>
  </si>
  <si>
    <t>bemærkninger</t>
  </si>
  <si>
    <t>indsæt kopi af startlisten og sortér manuelt efter navn</t>
  </si>
  <si>
    <t>inde</t>
  </si>
  <si>
    <t>puls</t>
  </si>
  <si>
    <t>læge</t>
  </si>
  <si>
    <t>til</t>
  </si>
  <si>
    <t>Springdommere:</t>
  </si>
  <si>
    <t>Lydighed</t>
  </si>
  <si>
    <t>Gangarter</t>
  </si>
  <si>
    <t>Hurtighed</t>
  </si>
  <si>
    <t xml:space="preserve"> </t>
  </si>
  <si>
    <t>Tid 1, sek</t>
  </si>
  <si>
    <t>Tid 2, sek</t>
  </si>
  <si>
    <t>Tid 3, sek</t>
  </si>
  <si>
    <t>ret formlen, hvis færre end tre tider er tilgængelige</t>
  </si>
  <si>
    <t>Gennem-
snit</t>
  </si>
  <si>
    <t>Etapelængde: 2 - 7 km</t>
  </si>
  <si>
    <t>Rytter:</t>
  </si>
  <si>
    <t>Dommer:</t>
  </si>
  <si>
    <t>Opgave</t>
  </si>
  <si>
    <t>Karakter</t>
  </si>
  <si>
    <t>Kommentarer</t>
  </si>
  <si>
    <t>A</t>
  </si>
  <si>
    <t>Indridning i middelskridt ad midterlinien</t>
  </si>
  <si>
    <t>X</t>
  </si>
  <si>
    <t>Parade, stilstand, hilsen</t>
  </si>
  <si>
    <t>Arbejdstempo tölt / trav</t>
  </si>
  <si>
    <t>C</t>
  </si>
  <si>
    <t>Højre volte</t>
  </si>
  <si>
    <t>Slangegang over hele banen, 3 buer</t>
  </si>
  <si>
    <t>Parade, 3 sek. stilstand</t>
  </si>
  <si>
    <t>Middelskridt</t>
  </si>
  <si>
    <t>M X</t>
  </si>
  <si>
    <t>Schenkelvigning for venstre schenkel</t>
  </si>
  <si>
    <t>X F</t>
  </si>
  <si>
    <t>Schenkelvigning for højre schenkel</t>
  </si>
  <si>
    <t>A C</t>
  </si>
  <si>
    <t>M K</t>
  </si>
  <si>
    <t>Skråt igennem, øget tölt / trav</t>
  </si>
  <si>
    <t>K</t>
  </si>
  <si>
    <t>F</t>
  </si>
  <si>
    <t>Venstre galop, arb.-mid.tempo 1 omg.</t>
  </si>
  <si>
    <t>H F</t>
  </si>
  <si>
    <t>Skråt igennem i øget tölt / trav</t>
  </si>
  <si>
    <t>E</t>
  </si>
  <si>
    <t>Volte tilbage, 10 m i diameter</t>
  </si>
  <si>
    <t>F M</t>
  </si>
  <si>
    <t>Skridt for lange tøjler</t>
  </si>
  <si>
    <t>M</t>
  </si>
  <si>
    <t>Tøjlerne tages op igen</t>
  </si>
  <si>
    <t>Vend ad midterlinien</t>
  </si>
  <si>
    <t>Parade, stilstand, hilsen.</t>
  </si>
  <si>
    <t>Udridning i skridt for lange tøjler</t>
  </si>
  <si>
    <t>Sum</t>
  </si>
  <si>
    <t>Fradrag</t>
  </si>
  <si>
    <t>Gangartens renhed</t>
  </si>
  <si>
    <t>Hestens spænstighed</t>
  </si>
  <si>
    <t>Hestens lydighed</t>
  </si>
  <si>
    <t>Rytterens opstilling og sæde</t>
  </si>
  <si>
    <t>Sum i alt</t>
  </si>
  <si>
    <t>Nr.:</t>
  </si>
  <si>
    <t>Lille ottetal tværs over banen, 
hver cirkel 10 meter i diameter</t>
  </si>
  <si>
    <t>Volte tilbage, 10 meter i diameter</t>
  </si>
  <si>
    <t>: 20 =                     point</t>
  </si>
  <si>
    <t>Indridning i skridt ad midterlinien</t>
  </si>
  <si>
    <t>Tölt / trav</t>
  </si>
  <si>
    <t>B</t>
  </si>
  <si>
    <t>Volte 10 meter i diameter</t>
  </si>
  <si>
    <t>M X K</t>
  </si>
  <si>
    <t>Skråt igennem</t>
  </si>
  <si>
    <t>Venstre galop 1 omgang</t>
  </si>
  <si>
    <t>F X H</t>
  </si>
  <si>
    <t>Højre galop 1 omgang</t>
  </si>
  <si>
    <t>Skridt</t>
  </si>
  <si>
    <t>K H</t>
  </si>
  <si>
    <t>H</t>
  </si>
  <si>
    <t>: 17 =               point</t>
  </si>
  <si>
    <t>Cirkelvolte</t>
  </si>
  <si>
    <t>M-F</t>
  </si>
  <si>
    <t>Gangarternes renhed</t>
  </si>
  <si>
    <t>Enkel slangelinie</t>
  </si>
  <si>
    <t>: 14 =               point</t>
  </si>
  <si>
    <t>Beskrivelse af fejl:</t>
  </si>
  <si>
    <t>Refusering</t>
  </si>
  <si>
    <t>Volte</t>
  </si>
  <si>
    <t>Fald</t>
  </si>
  <si>
    <t>Styrt</t>
  </si>
  <si>
    <t>Rygnr.</t>
  </si>
  <si>
    <t>Klasse</t>
  </si>
  <si>
    <t>Fornavn</t>
  </si>
  <si>
    <t>Efternavn</t>
  </si>
  <si>
    <t>Hest</t>
  </si>
  <si>
    <t>Ikke bestået</t>
  </si>
  <si>
    <t>BRUGES IKKE - forkert rækkefølge</t>
  </si>
  <si>
    <t>11.30</t>
  </si>
  <si>
    <t>Arbejdstempo trav / tölt 
(modsat gangart)</t>
  </si>
  <si>
    <t>Højre galop, arb.-mid.tempo, 
1 omgang</t>
  </si>
  <si>
    <t>Fejl i nedtagning</t>
  </si>
  <si>
    <t>200m</t>
  </si>
  <si>
    <t>Forhindringen</t>
  </si>
  <si>
    <t>Ulydigheder og fejl</t>
  </si>
  <si>
    <t>Beskrivelse af forhindringspassagen,</t>
  </si>
  <si>
    <t>Passeret</t>
  </si>
  <si>
    <t>Ikke</t>
  </si>
  <si>
    <t>Refu-</t>
  </si>
  <si>
    <t>eventuelle ulydigheder og fejl</t>
  </si>
  <si>
    <t xml:space="preserve">med fejl </t>
  </si>
  <si>
    <t>sering</t>
  </si>
  <si>
    <t>Ryg-</t>
  </si>
  <si>
    <t>nr.</t>
  </si>
  <si>
    <t>Dyrlægens anmærkning</t>
  </si>
  <si>
    <t>fejlfrit</t>
  </si>
  <si>
    <t>Forhindring:</t>
  </si>
  <si>
    <r>
      <t xml:space="preserve">I rubrikken </t>
    </r>
    <r>
      <rPr>
        <u/>
        <sz val="10"/>
        <rFont val="Arial"/>
        <family val="2"/>
      </rPr>
      <t>Forhindringen</t>
    </r>
    <r>
      <rPr>
        <sz val="10"/>
        <rFont val="Arial"/>
        <family val="2"/>
      </rPr>
      <t xml:space="preserve"> skal én </t>
    </r>
    <r>
      <rPr>
        <b/>
        <sz val="10"/>
        <rFont val="Arial"/>
        <family val="2"/>
      </rPr>
      <t>og kun én</t>
    </r>
    <r>
      <rPr>
        <sz val="10"/>
        <rFont val="Arial"/>
        <family val="2"/>
      </rPr>
      <t xml:space="preserve"> underrubrik udfyldes med et kryds.</t>
    </r>
  </si>
  <si>
    <r>
      <t xml:space="preserve">Hvis forhindringen er </t>
    </r>
    <r>
      <rPr>
        <u/>
        <sz val="10"/>
        <rFont val="Arial"/>
        <family val="2"/>
      </rPr>
      <t>passeret med fejl</t>
    </r>
    <r>
      <rPr>
        <sz val="10"/>
        <rFont val="Arial"/>
        <family val="2"/>
      </rPr>
      <t xml:space="preserve"> skal hver fejl angives med </t>
    </r>
    <r>
      <rPr>
        <b/>
        <sz val="10"/>
        <rFont val="Arial"/>
        <family val="2"/>
      </rPr>
      <t>én lodret streg</t>
    </r>
    <r>
      <rPr>
        <sz val="10"/>
        <rFont val="Arial"/>
        <family val="2"/>
      </rPr>
      <t xml:space="preserve"> i underrubrikkerne  </t>
    </r>
  </si>
  <si>
    <r>
      <t>refusering</t>
    </r>
    <r>
      <rPr>
        <sz val="10"/>
        <rFont val="Arial"/>
        <family val="2"/>
      </rPr>
      <t xml:space="preserve">, </t>
    </r>
    <r>
      <rPr>
        <u/>
        <sz val="10"/>
        <rFont val="Arial"/>
        <family val="2"/>
      </rPr>
      <t>volte</t>
    </r>
    <r>
      <rPr>
        <sz val="10"/>
        <rFont val="Arial"/>
        <family val="2"/>
      </rPr>
      <t xml:space="preserve">, </t>
    </r>
    <r>
      <rPr>
        <u/>
        <sz val="10"/>
        <rFont val="Arial"/>
        <family val="2"/>
      </rPr>
      <t>fald</t>
    </r>
    <r>
      <rPr>
        <sz val="10"/>
        <rFont val="Arial"/>
        <family val="2"/>
      </rPr>
      <t xml:space="preserve"> og </t>
    </r>
    <r>
      <rPr>
        <u/>
        <sz val="10"/>
        <rFont val="Arial"/>
        <family val="2"/>
      </rPr>
      <t>styrt</t>
    </r>
    <r>
      <rPr>
        <sz val="10"/>
        <rFont val="Arial"/>
        <family val="2"/>
      </rPr>
      <t xml:space="preserve"> (se vedlagt beskrivelse).</t>
    </r>
  </si>
  <si>
    <t>Bestået 
m. an-
mærkn.</t>
  </si>
  <si>
    <t>Dommerens anmærkning</t>
  </si>
  <si>
    <t>Hestens og rytterens udstyr stemmer overens med formularen</t>
  </si>
  <si>
    <t>Strafpoint, terræn-
lydighed</t>
  </si>
  <si>
    <t>Sorter efter kolonne A</t>
  </si>
  <si>
    <t>Kommentar Toppur: vi har rettet formlen i kolonne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</si>
</sst>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:ss;@"/>
    <numFmt numFmtId="166" formatCode="h:mm;@"/>
  </numFmts>
  <fonts count="133" x14ac:knownFonts="1">
    <font>
      <sz val="10"/>
      <color rgb="FF000000"/>
      <name val="Arial"/>
    </font>
    <font>
      <sz val="10"/>
      <color rgb="FF969696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969696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1.5"/>
      <color rgb="FF000000"/>
      <name val="Arial"/>
      <family val="2"/>
    </font>
    <font>
      <sz val="11.5"/>
      <color rgb="FF969696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0"/>
      <color rgb="FF969696"/>
      <name val="Arial"/>
      <family val="2"/>
    </font>
    <font>
      <strike/>
      <sz val="10"/>
      <color rgb="FF000000"/>
      <name val="Arial"/>
      <family val="2"/>
    </font>
    <font>
      <u/>
      <sz val="1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8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CCCCCC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7" fillId="0" borderId="0"/>
  </cellStyleXfs>
  <cellXfs count="725">
    <xf numFmtId="0" fontId="0" fillId="0" borderId="0" xfId="0" applyAlignment="1">
      <alignment wrapText="1"/>
    </xf>
    <xf numFmtId="0" fontId="2" fillId="0" borderId="0" xfId="0" applyFont="1"/>
    <xf numFmtId="0" fontId="4" fillId="0" borderId="0" xfId="0" applyFont="1" applyAlignment="1">
      <alignment horizontal="right" wrapText="1"/>
    </xf>
    <xf numFmtId="165" fontId="5" fillId="2" borderId="2" xfId="0" applyNumberFormat="1" applyFont="1" applyFill="1" applyBorder="1"/>
    <xf numFmtId="1" fontId="6" fillId="0" borderId="3" xfId="0" applyNumberFormat="1" applyFont="1" applyBorder="1"/>
    <xf numFmtId="0" fontId="7" fillId="0" borderId="4" xfId="0" applyFont="1" applyBorder="1"/>
    <xf numFmtId="0" fontId="9" fillId="0" borderId="0" xfId="0" applyFont="1" applyAlignment="1">
      <alignment horizontal="right" vertical="top"/>
    </xf>
    <xf numFmtId="164" fontId="11" fillId="0" borderId="0" xfId="0" applyNumberFormat="1" applyFont="1"/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0" fontId="15" fillId="3" borderId="0" xfId="0" applyFont="1" applyFill="1"/>
    <xf numFmtId="165" fontId="16" fillId="0" borderId="8" xfId="0" applyNumberFormat="1" applyFont="1" applyBorder="1"/>
    <xf numFmtId="45" fontId="17" fillId="4" borderId="0" xfId="0" applyNumberFormat="1" applyFont="1" applyFill="1"/>
    <xf numFmtId="166" fontId="18" fillId="0" borderId="0" xfId="0" applyNumberFormat="1" applyFont="1"/>
    <xf numFmtId="0" fontId="19" fillId="0" borderId="0" xfId="0" applyFont="1" applyAlignment="1">
      <alignment horizontal="center"/>
    </xf>
    <xf numFmtId="0" fontId="20" fillId="0" borderId="9" xfId="0" applyFont="1" applyBorder="1"/>
    <xf numFmtId="0" fontId="21" fillId="5" borderId="10" xfId="0" applyFont="1" applyFill="1" applyBorder="1" applyAlignment="1">
      <alignment horizontal="center"/>
    </xf>
    <xf numFmtId="0" fontId="22" fillId="0" borderId="11" xfId="0" applyFont="1" applyBorder="1" applyAlignment="1">
      <alignment wrapText="1"/>
    </xf>
    <xf numFmtId="0" fontId="23" fillId="6" borderId="12" xfId="0" applyFont="1" applyFill="1" applyBorder="1"/>
    <xf numFmtId="1" fontId="24" fillId="0" borderId="13" xfId="0" applyNumberFormat="1" applyFont="1" applyBorder="1"/>
    <xf numFmtId="0" fontId="25" fillId="0" borderId="0" xfId="0" applyFont="1" applyAlignment="1">
      <alignment horizontal="right" wrapText="1"/>
    </xf>
    <xf numFmtId="49" fontId="26" fillId="0" borderId="14" xfId="0" applyNumberFormat="1" applyFont="1" applyBorder="1" applyAlignment="1">
      <alignment horizontal="center"/>
    </xf>
    <xf numFmtId="0" fontId="27" fillId="0" borderId="15" xfId="0" applyFont="1" applyBorder="1" applyAlignment="1">
      <alignment horizontal="center" wrapText="1"/>
    </xf>
    <xf numFmtId="1" fontId="28" fillId="7" borderId="16" xfId="0" applyNumberFormat="1" applyFont="1" applyFill="1" applyBorder="1"/>
    <xf numFmtId="1" fontId="29" fillId="8" borderId="17" xfId="0" applyNumberFormat="1" applyFont="1" applyFill="1" applyBorder="1"/>
    <xf numFmtId="1" fontId="30" fillId="0" borderId="18" xfId="0" applyNumberFormat="1" applyFont="1" applyBorder="1" applyAlignment="1">
      <alignment horizontal="center"/>
    </xf>
    <xf numFmtId="165" fontId="32" fillId="9" borderId="0" xfId="0" applyNumberFormat="1" applyFont="1" applyFill="1"/>
    <xf numFmtId="164" fontId="33" fillId="0" borderId="20" xfId="0" applyNumberFormat="1" applyFont="1" applyBorder="1" applyAlignment="1">
      <alignment horizontal="center" wrapText="1"/>
    </xf>
    <xf numFmtId="0" fontId="34" fillId="0" borderId="21" xfId="0" applyFont="1" applyBorder="1" applyAlignment="1">
      <alignment wrapText="1"/>
    </xf>
    <xf numFmtId="1" fontId="35" fillId="0" borderId="0" xfId="0" applyNumberFormat="1" applyFont="1" applyAlignment="1">
      <alignment horizontal="center" wrapText="1"/>
    </xf>
    <xf numFmtId="0" fontId="36" fillId="0" borderId="22" xfId="0" applyFont="1" applyBorder="1" applyAlignment="1">
      <alignment horizontal="right" wrapText="1"/>
    </xf>
    <xf numFmtId="0" fontId="38" fillId="0" borderId="0" xfId="0" applyFont="1" applyAlignment="1">
      <alignment vertical="top"/>
    </xf>
    <xf numFmtId="45" fontId="42" fillId="0" borderId="0" xfId="0" applyNumberFormat="1" applyFont="1"/>
    <xf numFmtId="164" fontId="44" fillId="0" borderId="25" xfId="0" applyNumberFormat="1" applyFont="1" applyBorder="1" applyAlignment="1">
      <alignment horizontal="center"/>
    </xf>
    <xf numFmtId="0" fontId="47" fillId="0" borderId="0" xfId="0" applyFont="1"/>
    <xf numFmtId="0" fontId="48" fillId="0" borderId="28" xfId="0" applyFont="1" applyBorder="1" applyAlignment="1">
      <alignment horizontal="center"/>
    </xf>
    <xf numFmtId="45" fontId="49" fillId="12" borderId="0" xfId="0" applyNumberFormat="1" applyFont="1" applyFill="1"/>
    <xf numFmtId="0" fontId="50" fillId="0" borderId="0" xfId="0" applyFont="1" applyAlignment="1">
      <alignment wrapText="1"/>
    </xf>
    <xf numFmtId="0" fontId="51" fillId="0" borderId="29" xfId="0" applyFont="1" applyBorder="1" applyAlignment="1">
      <alignment horizontal="center"/>
    </xf>
    <xf numFmtId="1" fontId="52" fillId="0" borderId="0" xfId="0" applyNumberFormat="1" applyFont="1"/>
    <xf numFmtId="0" fontId="54" fillId="0" borderId="31" xfId="0" applyFont="1" applyBorder="1" applyAlignment="1">
      <alignment horizontal="right"/>
    </xf>
    <xf numFmtId="0" fontId="55" fillId="13" borderId="32" xfId="0" applyFont="1" applyFill="1" applyBorder="1"/>
    <xf numFmtId="166" fontId="57" fillId="0" borderId="34" xfId="0" applyNumberFormat="1" applyFont="1" applyBorder="1" applyAlignment="1">
      <alignment wrapText="1"/>
    </xf>
    <xf numFmtId="0" fontId="58" fillId="0" borderId="0" xfId="0" applyFont="1" applyAlignment="1">
      <alignment wrapText="1"/>
    </xf>
    <xf numFmtId="0" fontId="59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5" fillId="0" borderId="39" xfId="0" applyFont="1" applyBorder="1"/>
    <xf numFmtId="165" fontId="67" fillId="14" borderId="0" xfId="0" applyNumberFormat="1" applyFont="1" applyFill="1"/>
    <xf numFmtId="0" fontId="68" fillId="0" borderId="40" xfId="0" applyFont="1" applyBorder="1" applyAlignment="1">
      <alignment horizontal="center" wrapText="1"/>
    </xf>
    <xf numFmtId="165" fontId="69" fillId="0" borderId="0" xfId="0" applyNumberFormat="1" applyFont="1"/>
    <xf numFmtId="1" fontId="70" fillId="0" borderId="41" xfId="0" applyNumberFormat="1" applyFont="1" applyBorder="1"/>
    <xf numFmtId="1" fontId="71" fillId="0" borderId="42" xfId="0" applyNumberFormat="1" applyFont="1" applyBorder="1"/>
    <xf numFmtId="1" fontId="72" fillId="0" borderId="0" xfId="0" applyNumberFormat="1" applyFont="1" applyAlignment="1">
      <alignment horizontal="left"/>
    </xf>
    <xf numFmtId="0" fontId="73" fillId="15" borderId="0" xfId="0" applyFont="1" applyFill="1"/>
    <xf numFmtId="0" fontId="74" fillId="0" borderId="0" xfId="0" applyFont="1" applyAlignment="1">
      <alignment horizontal="right"/>
    </xf>
    <xf numFmtId="0" fontId="76" fillId="0" borderId="43" xfId="0" applyFont="1" applyBorder="1" applyAlignment="1">
      <alignment wrapText="1"/>
    </xf>
    <xf numFmtId="45" fontId="77" fillId="0" borderId="0" xfId="0" applyNumberFormat="1" applyFont="1" applyAlignment="1">
      <alignment horizontal="center"/>
    </xf>
    <xf numFmtId="1" fontId="78" fillId="0" borderId="44" xfId="0" applyNumberFormat="1" applyFont="1" applyBorder="1" applyAlignment="1">
      <alignment horizontal="center" wrapText="1"/>
    </xf>
    <xf numFmtId="165" fontId="79" fillId="0" borderId="45" xfId="0" applyNumberFormat="1" applyFont="1" applyBorder="1"/>
    <xf numFmtId="45" fontId="80" fillId="16" borderId="46" xfId="0" applyNumberFormat="1" applyFont="1" applyFill="1" applyBorder="1"/>
    <xf numFmtId="0" fontId="81" fillId="0" borderId="47" xfId="0" applyFont="1" applyBorder="1"/>
    <xf numFmtId="1" fontId="84" fillId="0" borderId="49" xfId="0" applyNumberFormat="1" applyFont="1" applyBorder="1" applyAlignment="1">
      <alignment wrapText="1"/>
    </xf>
    <xf numFmtId="1" fontId="85" fillId="0" borderId="0" xfId="0" applyNumberFormat="1" applyFont="1" applyAlignment="1">
      <alignment horizontal="center"/>
    </xf>
    <xf numFmtId="0" fontId="86" fillId="17" borderId="50" xfId="0" applyFont="1" applyFill="1" applyBorder="1" applyAlignment="1">
      <alignment horizontal="center"/>
    </xf>
    <xf numFmtId="45" fontId="88" fillId="0" borderId="51" xfId="0" applyNumberFormat="1" applyFont="1" applyBorder="1" applyAlignment="1">
      <alignment wrapText="1"/>
    </xf>
    <xf numFmtId="0" fontId="89" fillId="0" borderId="0" xfId="0" applyFont="1" applyAlignment="1">
      <alignment horizontal="left"/>
    </xf>
    <xf numFmtId="1" fontId="90" fillId="0" borderId="52" xfId="0" applyNumberFormat="1" applyFont="1" applyBorder="1" applyAlignment="1">
      <alignment horizontal="center"/>
    </xf>
    <xf numFmtId="2" fontId="92" fillId="0" borderId="0" xfId="0" applyNumberFormat="1" applyFont="1"/>
    <xf numFmtId="0" fontId="94" fillId="19" borderId="54" xfId="0" applyFont="1" applyFill="1" applyBorder="1"/>
    <xf numFmtId="165" fontId="95" fillId="20" borderId="55" xfId="0" applyNumberFormat="1" applyFont="1" applyFill="1" applyBorder="1"/>
    <xf numFmtId="0" fontId="96" fillId="0" borderId="56" xfId="0" applyFont="1" applyBorder="1" applyAlignment="1">
      <alignment horizontal="center"/>
    </xf>
    <xf numFmtId="1" fontId="97" fillId="0" borderId="0" xfId="0" applyNumberFormat="1" applyFont="1" applyAlignment="1">
      <alignment horizontal="right"/>
    </xf>
    <xf numFmtId="1" fontId="99" fillId="0" borderId="58" xfId="0" applyNumberFormat="1" applyFont="1" applyBorder="1"/>
    <xf numFmtId="0" fontId="101" fillId="0" borderId="0" xfId="0" applyFont="1" applyAlignment="1">
      <alignment horizontal="center" wrapText="1"/>
    </xf>
    <xf numFmtId="2" fontId="102" fillId="0" borderId="0" xfId="0" applyNumberFormat="1" applyFont="1" applyAlignment="1">
      <alignment horizontal="center"/>
    </xf>
    <xf numFmtId="1" fontId="104" fillId="0" borderId="60" xfId="0" applyNumberFormat="1" applyFont="1" applyBorder="1" applyAlignment="1">
      <alignment wrapText="1"/>
    </xf>
    <xf numFmtId="0" fontId="106" fillId="0" borderId="0" xfId="0" applyFont="1" applyAlignment="1">
      <alignment wrapText="1"/>
    </xf>
    <xf numFmtId="0" fontId="106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165" fontId="31" fillId="22" borderId="19" xfId="0" applyNumberFormat="1" applyFont="1" applyFill="1" applyBorder="1"/>
    <xf numFmtId="165" fontId="39" fillId="22" borderId="23" xfId="0" applyNumberFormat="1" applyFont="1" applyFill="1" applyBorder="1"/>
    <xf numFmtId="0" fontId="20" fillId="22" borderId="9" xfId="0" applyFont="1" applyFill="1" applyBorder="1"/>
    <xf numFmtId="165" fontId="16" fillId="22" borderId="8" xfId="0" applyNumberFormat="1" applyFont="1" applyFill="1" applyBorder="1"/>
    <xf numFmtId="165" fontId="69" fillId="22" borderId="0" xfId="0" applyNumberFormat="1" applyFont="1" applyFill="1"/>
    <xf numFmtId="0" fontId="47" fillId="22" borderId="0" xfId="0" applyFont="1" applyFill="1"/>
    <xf numFmtId="45" fontId="42" fillId="22" borderId="0" xfId="0" applyNumberFormat="1" applyFont="1" applyFill="1"/>
    <xf numFmtId="0" fontId="110" fillId="0" borderId="28" xfId="0" applyFont="1" applyBorder="1" applyAlignment="1">
      <alignment horizontal="center"/>
    </xf>
    <xf numFmtId="0" fontId="20" fillId="0" borderId="61" xfId="0" applyFont="1" applyBorder="1"/>
    <xf numFmtId="0" fontId="94" fillId="19" borderId="61" xfId="0" applyFont="1" applyFill="1" applyBorder="1"/>
    <xf numFmtId="0" fontId="47" fillId="0" borderId="61" xfId="0" applyFont="1" applyBorder="1"/>
    <xf numFmtId="0" fontId="15" fillId="3" borderId="61" xfId="0" applyFont="1" applyFill="1" applyBorder="1"/>
    <xf numFmtId="45" fontId="17" fillId="4" borderId="61" xfId="0" applyNumberFormat="1" applyFont="1" applyFill="1" applyBorder="1"/>
    <xf numFmtId="0" fontId="110" fillId="0" borderId="56" xfId="0" applyFont="1" applyBorder="1" applyAlignment="1">
      <alignment horizontal="center"/>
    </xf>
    <xf numFmtId="0" fontId="105" fillId="0" borderId="0" xfId="0" applyFont="1" applyAlignment="1">
      <alignment horizontal="center"/>
    </xf>
    <xf numFmtId="0" fontId="10" fillId="0" borderId="61" xfId="0" applyFont="1" applyBorder="1" applyAlignment="1">
      <alignment horizontal="center"/>
    </xf>
    <xf numFmtId="0" fontId="91" fillId="0" borderId="61" xfId="0" applyFont="1" applyBorder="1" applyAlignment="1">
      <alignment horizontal="right"/>
    </xf>
    <xf numFmtId="0" fontId="8" fillId="0" borderId="61" xfId="0" applyFont="1" applyBorder="1"/>
    <xf numFmtId="0" fontId="51" fillId="0" borderId="61" xfId="0" applyFont="1" applyBorder="1" applyAlignment="1">
      <alignment horizontal="center"/>
    </xf>
    <xf numFmtId="0" fontId="82" fillId="0" borderId="61" xfId="0" applyFont="1" applyBorder="1" applyAlignment="1">
      <alignment horizontal="center"/>
    </xf>
    <xf numFmtId="2" fontId="12" fillId="0" borderId="61" xfId="0" applyNumberFormat="1" applyFont="1" applyBorder="1" applyAlignment="1">
      <alignment horizontal="center"/>
    </xf>
    <xf numFmtId="1" fontId="103" fillId="0" borderId="61" xfId="0" applyNumberFormat="1" applyFont="1" applyBorder="1" applyAlignment="1">
      <alignment horizontal="center"/>
    </xf>
    <xf numFmtId="164" fontId="44" fillId="0" borderId="61" xfId="0" applyNumberFormat="1" applyFont="1" applyBorder="1" applyAlignment="1">
      <alignment horizontal="center"/>
    </xf>
    <xf numFmtId="0" fontId="96" fillId="0" borderId="61" xfId="0" applyFont="1" applyBorder="1" applyAlignment="1">
      <alignment horizontal="center"/>
    </xf>
    <xf numFmtId="0" fontId="54" fillId="0" borderId="61" xfId="0" applyFont="1" applyBorder="1" applyAlignment="1">
      <alignment horizontal="right"/>
    </xf>
    <xf numFmtId="0" fontId="65" fillId="0" borderId="61" xfId="0" applyFont="1" applyBorder="1"/>
    <xf numFmtId="0" fontId="48" fillId="0" borderId="61" xfId="0" applyFont="1" applyBorder="1" applyAlignment="1">
      <alignment horizontal="center"/>
    </xf>
    <xf numFmtId="0" fontId="19" fillId="0" borderId="61" xfId="0" applyFont="1" applyBorder="1" applyAlignment="1">
      <alignment horizontal="center"/>
    </xf>
    <xf numFmtId="2" fontId="102" fillId="0" borderId="61" xfId="0" applyNumberFormat="1" applyFont="1" applyBorder="1" applyAlignment="1">
      <alignment horizontal="center"/>
    </xf>
    <xf numFmtId="1" fontId="85" fillId="0" borderId="61" xfId="0" applyNumberFormat="1" applyFont="1" applyBorder="1" applyAlignment="1">
      <alignment horizontal="center"/>
    </xf>
    <xf numFmtId="164" fontId="13" fillId="0" borderId="61" xfId="0" applyNumberFormat="1" applyFont="1" applyBorder="1" applyAlignment="1">
      <alignment horizontal="center"/>
    </xf>
    <xf numFmtId="0" fontId="110" fillId="23" borderId="61" xfId="0" applyFont="1" applyFill="1" applyBorder="1" applyAlignment="1">
      <alignment horizontal="center" wrapText="1"/>
    </xf>
    <xf numFmtId="0" fontId="110" fillId="23" borderId="61" xfId="0" applyFont="1" applyFill="1" applyBorder="1" applyAlignment="1">
      <alignment horizontal="right" wrapText="1"/>
    </xf>
    <xf numFmtId="0" fontId="110" fillId="23" borderId="61" xfId="0" applyFont="1" applyFill="1" applyBorder="1" applyAlignment="1">
      <alignment wrapText="1"/>
    </xf>
    <xf numFmtId="2" fontId="110" fillId="23" borderId="61" xfId="0" applyNumberFormat="1" applyFont="1" applyFill="1" applyBorder="1" applyAlignment="1">
      <alignment horizontal="center" wrapText="1"/>
    </xf>
    <xf numFmtId="1" fontId="110" fillId="23" borderId="6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111" fillId="23" borderId="61" xfId="0" applyFont="1" applyFill="1" applyBorder="1" applyAlignment="1">
      <alignment horizontal="center" wrapText="1"/>
    </xf>
    <xf numFmtId="0" fontId="111" fillId="23" borderId="61" xfId="0" applyFont="1" applyFill="1" applyBorder="1" applyAlignment="1">
      <alignment horizontal="right" wrapText="1"/>
    </xf>
    <xf numFmtId="0" fontId="111" fillId="23" borderId="11" xfId="0" applyFont="1" applyFill="1" applyBorder="1" applyAlignment="1">
      <alignment wrapText="1"/>
    </xf>
    <xf numFmtId="0" fontId="111" fillId="23" borderId="21" xfId="0" applyFont="1" applyFill="1" applyBorder="1" applyAlignment="1">
      <alignment wrapText="1"/>
    </xf>
    <xf numFmtId="164" fontId="111" fillId="23" borderId="61" xfId="0" applyNumberFormat="1" applyFont="1" applyFill="1" applyBorder="1" applyAlignment="1">
      <alignment horizontal="center" wrapText="1"/>
    </xf>
    <xf numFmtId="49" fontId="111" fillId="23" borderId="61" xfId="0" applyNumberFormat="1" applyFont="1" applyFill="1" applyBorder="1" applyAlignment="1">
      <alignment horizontal="center" wrapText="1"/>
    </xf>
    <xf numFmtId="164" fontId="111" fillId="0" borderId="51" xfId="0" applyNumberFormat="1" applyFont="1" applyBorder="1" applyAlignment="1">
      <alignment horizontal="center" wrapText="1"/>
    </xf>
    <xf numFmtId="49" fontId="111" fillId="0" borderId="24" xfId="0" applyNumberFormat="1" applyFont="1" applyBorder="1" applyAlignment="1">
      <alignment horizontal="center" wrapText="1"/>
    </xf>
    <xf numFmtId="164" fontId="111" fillId="0" borderId="5" xfId="0" applyNumberFormat="1" applyFont="1" applyBorder="1" applyAlignment="1">
      <alignment horizontal="center" wrapText="1"/>
    </xf>
    <xf numFmtId="164" fontId="111" fillId="0" borderId="20" xfId="0" applyNumberFormat="1" applyFont="1" applyBorder="1" applyAlignment="1">
      <alignment horizontal="center" wrapText="1"/>
    </xf>
    <xf numFmtId="0" fontId="111" fillId="0" borderId="40" xfId="0" applyFont="1" applyBorder="1" applyAlignment="1">
      <alignment horizontal="center" wrapText="1"/>
    </xf>
    <xf numFmtId="1" fontId="111" fillId="0" borderId="49" xfId="0" applyNumberFormat="1" applyFont="1" applyBorder="1" applyAlignment="1">
      <alignment wrapText="1"/>
    </xf>
    <xf numFmtId="0" fontId="111" fillId="0" borderId="11" xfId="0" applyFont="1" applyBorder="1" applyAlignment="1">
      <alignment wrapText="1"/>
    </xf>
    <xf numFmtId="0" fontId="111" fillId="0" borderId="61" xfId="0" applyFont="1" applyBorder="1" applyAlignment="1">
      <alignment horizontal="center"/>
    </xf>
    <xf numFmtId="0" fontId="111" fillId="0" borderId="61" xfId="0" applyFont="1" applyBorder="1" applyAlignment="1">
      <alignment horizontal="right"/>
    </xf>
    <xf numFmtId="0" fontId="111" fillId="0" borderId="9" xfId="0" applyFont="1" applyBorder="1"/>
    <xf numFmtId="0" fontId="111" fillId="0" borderId="6" xfId="0" applyFont="1" applyBorder="1"/>
    <xf numFmtId="0" fontId="111" fillId="0" borderId="59" xfId="0" applyFont="1" applyBorder="1" applyAlignment="1">
      <alignment horizontal="center"/>
    </xf>
    <xf numFmtId="0" fontId="111" fillId="0" borderId="48" xfId="0" applyFont="1" applyBorder="1" applyAlignment="1">
      <alignment horizontal="center"/>
    </xf>
    <xf numFmtId="49" fontId="111" fillId="0" borderId="27" xfId="0" applyNumberFormat="1" applyFont="1" applyBorder="1" applyAlignment="1">
      <alignment horizontal="center"/>
    </xf>
    <xf numFmtId="164" fontId="111" fillId="0" borderId="30" xfId="0" applyNumberFormat="1" applyFont="1" applyBorder="1" applyAlignment="1">
      <alignment horizontal="center"/>
    </xf>
    <xf numFmtId="164" fontId="111" fillId="0" borderId="25" xfId="0" applyNumberFormat="1" applyFont="1" applyBorder="1" applyAlignment="1">
      <alignment horizontal="center"/>
    </xf>
    <xf numFmtId="0" fontId="112" fillId="0" borderId="1" xfId="0" applyFont="1" applyBorder="1" applyAlignment="1">
      <alignment horizontal="center"/>
    </xf>
    <xf numFmtId="0" fontId="111" fillId="0" borderId="7" xfId="0" applyFont="1" applyBorder="1" applyAlignment="1">
      <alignment horizontal="center"/>
    </xf>
    <xf numFmtId="0" fontId="111" fillId="0" borderId="4" xfId="0" applyFont="1" applyBorder="1"/>
    <xf numFmtId="0" fontId="111" fillId="0" borderId="0" xfId="0" applyFont="1" applyAlignment="1">
      <alignment wrapText="1"/>
    </xf>
    <xf numFmtId="0" fontId="111" fillId="0" borderId="0" xfId="0" applyFont="1"/>
    <xf numFmtId="0" fontId="111" fillId="0" borderId="39" xfId="0" applyFont="1" applyBorder="1"/>
    <xf numFmtId="0" fontId="111" fillId="0" borderId="0" xfId="0" applyFont="1" applyAlignment="1">
      <alignment horizontal="center"/>
    </xf>
    <xf numFmtId="164" fontId="111" fillId="0" borderId="0" xfId="0" applyNumberFormat="1" applyFont="1" applyAlignment="1">
      <alignment horizontal="center"/>
    </xf>
    <xf numFmtId="0" fontId="112" fillId="0" borderId="0" xfId="0" applyFont="1" applyAlignment="1">
      <alignment horizontal="center"/>
    </xf>
    <xf numFmtId="0" fontId="111" fillId="0" borderId="56" xfId="0" applyFont="1" applyBorder="1" applyAlignment="1">
      <alignment horizontal="center"/>
    </xf>
    <xf numFmtId="0" fontId="111" fillId="0" borderId="47" xfId="0" applyFont="1" applyBorder="1"/>
    <xf numFmtId="0" fontId="111" fillId="0" borderId="61" xfId="0" applyFont="1" applyBorder="1"/>
    <xf numFmtId="1" fontId="111" fillId="0" borderId="0" xfId="0" applyNumberFormat="1" applyFont="1"/>
    <xf numFmtId="0" fontId="111" fillId="0" borderId="0" xfId="0" applyFont="1" applyAlignment="1">
      <alignment horizontal="right"/>
    </xf>
    <xf numFmtId="49" fontId="111" fillId="0" borderId="14" xfId="0" applyNumberFormat="1" applyFont="1" applyBorder="1" applyAlignment="1">
      <alignment horizontal="center"/>
    </xf>
    <xf numFmtId="49" fontId="111" fillId="0" borderId="0" xfId="0" applyNumberFormat="1" applyFont="1" applyAlignment="1">
      <alignment horizontal="center"/>
    </xf>
    <xf numFmtId="0" fontId="0" fillId="0" borderId="61" xfId="0" applyBorder="1"/>
    <xf numFmtId="0" fontId="110" fillId="0" borderId="61" xfId="0" applyFont="1" applyBorder="1" applyAlignment="1">
      <alignment horizontal="center"/>
    </xf>
    <xf numFmtId="0" fontId="74" fillId="0" borderId="61" xfId="0" applyFont="1" applyBorder="1" applyAlignment="1">
      <alignment horizontal="right"/>
    </xf>
    <xf numFmtId="0" fontId="110" fillId="0" borderId="33" xfId="0" applyFont="1" applyBorder="1" applyAlignment="1">
      <alignment horizontal="center"/>
    </xf>
    <xf numFmtId="0" fontId="91" fillId="0" borderId="33" xfId="0" applyFont="1" applyBorder="1" applyAlignment="1">
      <alignment horizontal="right"/>
    </xf>
    <xf numFmtId="0" fontId="10" fillId="0" borderId="33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43" fillId="0" borderId="33" xfId="0" applyFont="1" applyBorder="1" applyAlignment="1">
      <alignment horizontal="right"/>
    </xf>
    <xf numFmtId="0" fontId="20" fillId="0" borderId="33" xfId="0" applyFont="1" applyBorder="1"/>
    <xf numFmtId="0" fontId="8" fillId="0" borderId="56" xfId="0" applyFont="1" applyBorder="1"/>
    <xf numFmtId="165" fontId="46" fillId="0" borderId="58" xfId="0" applyNumberFormat="1" applyFont="1" applyBorder="1"/>
    <xf numFmtId="165" fontId="31" fillId="0" borderId="55" xfId="0" applyNumberFormat="1" applyFont="1" applyBorder="1"/>
    <xf numFmtId="165" fontId="39" fillId="0" borderId="0" xfId="0" applyNumberFormat="1" applyFont="1"/>
    <xf numFmtId="45" fontId="93" fillId="0" borderId="0" xfId="0" applyNumberFormat="1" applyFont="1"/>
    <xf numFmtId="1" fontId="6" fillId="0" borderId="56" xfId="0" applyNumberFormat="1" applyFont="1" applyBorder="1"/>
    <xf numFmtId="1" fontId="24" fillId="0" borderId="55" xfId="0" applyNumberFormat="1" applyFont="1" applyBorder="1"/>
    <xf numFmtId="0" fontId="20" fillId="0" borderId="0" xfId="0" applyFont="1"/>
    <xf numFmtId="0" fontId="94" fillId="19" borderId="0" xfId="0" applyFont="1" applyFill="1"/>
    <xf numFmtId="0" fontId="94" fillId="19" borderId="33" xfId="0" applyFont="1" applyFill="1" applyBorder="1"/>
    <xf numFmtId="0" fontId="107" fillId="0" borderId="0" xfId="0" applyFont="1" applyAlignment="1">
      <alignment wrapText="1"/>
    </xf>
    <xf numFmtId="0" fontId="107" fillId="0" borderId="0" xfId="0" applyFont="1" applyAlignment="1">
      <alignment horizontal="center"/>
    </xf>
    <xf numFmtId="0" fontId="110" fillId="0" borderId="0" xfId="0" applyFont="1"/>
    <xf numFmtId="0" fontId="110" fillId="0" borderId="0" xfId="0" applyFont="1" applyAlignment="1">
      <alignment wrapText="1"/>
    </xf>
    <xf numFmtId="166" fontId="106" fillId="0" borderId="37" xfId="0" applyNumberFormat="1" applyFont="1" applyBorder="1"/>
    <xf numFmtId="166" fontId="106" fillId="0" borderId="0" xfId="0" applyNumberFormat="1" applyFont="1"/>
    <xf numFmtId="0" fontId="65" fillId="0" borderId="56" xfId="0" applyFont="1" applyBorder="1"/>
    <xf numFmtId="0" fontId="45" fillId="0" borderId="0" xfId="0" applyFont="1"/>
    <xf numFmtId="0" fontId="0" fillId="0" borderId="63" xfId="0" applyBorder="1" applyAlignment="1">
      <alignment wrapText="1"/>
    </xf>
    <xf numFmtId="166" fontId="75" fillId="0" borderId="61" xfId="0" applyNumberFormat="1" applyFont="1" applyBorder="1"/>
    <xf numFmtId="0" fontId="98" fillId="0" borderId="61" xfId="0" applyFont="1" applyBorder="1" applyAlignment="1">
      <alignment horizontal="right"/>
    </xf>
    <xf numFmtId="0" fontId="45" fillId="0" borderId="61" xfId="0" applyFont="1" applyBorder="1"/>
    <xf numFmtId="166" fontId="62" fillId="0" borderId="61" xfId="0" applyNumberFormat="1" applyFont="1" applyBorder="1"/>
    <xf numFmtId="0" fontId="41" fillId="0" borderId="61" xfId="0" applyFont="1" applyBorder="1" applyAlignment="1">
      <alignment horizontal="center"/>
    </xf>
    <xf numFmtId="0" fontId="100" fillId="0" borderId="61" xfId="0" applyFont="1" applyBorder="1"/>
    <xf numFmtId="0" fontId="10" fillId="0" borderId="64" xfId="0" applyFont="1" applyBorder="1" applyAlignment="1">
      <alignment horizontal="center"/>
    </xf>
    <xf numFmtId="0" fontId="91" fillId="0" borderId="64" xfId="0" applyFont="1" applyBorder="1" applyAlignment="1">
      <alignment horizontal="right"/>
    </xf>
    <xf numFmtId="0" fontId="20" fillId="0" borderId="64" xfId="0" applyFont="1" applyBorder="1"/>
    <xf numFmtId="0" fontId="8" fillId="0" borderId="64" xfId="0" applyFont="1" applyBorder="1"/>
    <xf numFmtId="166" fontId="62" fillId="0" borderId="64" xfId="0" applyNumberFormat="1" applyFont="1" applyBorder="1"/>
    <xf numFmtId="166" fontId="107" fillId="0" borderId="38" xfId="0" applyNumberFormat="1" applyFont="1" applyBorder="1" applyAlignment="1">
      <alignment wrapText="1"/>
    </xf>
    <xf numFmtId="166" fontId="107" fillId="0" borderId="61" xfId="0" applyNumberFormat="1" applyFont="1" applyBorder="1"/>
    <xf numFmtId="166" fontId="107" fillId="0" borderId="64" xfId="0" applyNumberFormat="1" applyFont="1" applyBorder="1"/>
    <xf numFmtId="166" fontId="107" fillId="0" borderId="0" xfId="0" applyNumberFormat="1" applyFont="1"/>
    <xf numFmtId="166" fontId="60" fillId="0" borderId="61" xfId="0" applyNumberFormat="1" applyFont="1" applyBorder="1"/>
    <xf numFmtId="0" fontId="96" fillId="0" borderId="33" xfId="0" applyFont="1" applyBorder="1" applyAlignment="1">
      <alignment horizontal="center"/>
    </xf>
    <xf numFmtId="0" fontId="54" fillId="0" borderId="33" xfId="0" applyFont="1" applyBorder="1" applyAlignment="1">
      <alignment horizontal="right"/>
    </xf>
    <xf numFmtId="0" fontId="47" fillId="0" borderId="33" xfId="0" applyFont="1" applyBorder="1"/>
    <xf numFmtId="0" fontId="65" fillId="0" borderId="33" xfId="0" applyFont="1" applyBorder="1"/>
    <xf numFmtId="166" fontId="75" fillId="0" borderId="33" xfId="0" applyNumberFormat="1" applyFont="1" applyBorder="1"/>
    <xf numFmtId="166" fontId="107" fillId="0" borderId="33" xfId="0" applyNumberFormat="1" applyFont="1" applyBorder="1"/>
    <xf numFmtId="0" fontId="96" fillId="0" borderId="64" xfId="0" applyFont="1" applyBorder="1" applyAlignment="1">
      <alignment horizontal="center"/>
    </xf>
    <xf numFmtId="0" fontId="54" fillId="0" borderId="64" xfId="0" applyFont="1" applyBorder="1" applyAlignment="1">
      <alignment horizontal="right"/>
    </xf>
    <xf numFmtId="0" fontId="47" fillId="0" borderId="64" xfId="0" applyFont="1" applyBorder="1"/>
    <xf numFmtId="0" fontId="65" fillId="0" borderId="64" xfId="0" applyFont="1" applyBorder="1"/>
    <xf numFmtId="166" fontId="75" fillId="0" borderId="64" xfId="0" applyNumberFormat="1" applyFont="1" applyBorder="1"/>
    <xf numFmtId="0" fontId="105" fillId="0" borderId="0" xfId="0" applyFont="1"/>
    <xf numFmtId="0" fontId="113" fillId="0" borderId="65" xfId="0" applyFont="1" applyBorder="1" applyAlignment="1">
      <alignment vertical="center" wrapText="1"/>
    </xf>
    <xf numFmtId="0" fontId="105" fillId="0" borderId="0" xfId="0" applyFont="1" applyAlignment="1">
      <alignment wrapText="1"/>
    </xf>
    <xf numFmtId="0" fontId="116" fillId="0" borderId="53" xfId="1" applyFont="1" applyBorder="1" applyAlignment="1">
      <alignment horizontal="center"/>
    </xf>
    <xf numFmtId="0" fontId="116" fillId="0" borderId="32" xfId="1" applyFont="1" applyBorder="1"/>
    <xf numFmtId="0" fontId="116" fillId="0" borderId="55" xfId="1" applyFont="1" applyBorder="1" applyAlignment="1">
      <alignment horizontal="center"/>
    </xf>
    <xf numFmtId="0" fontId="116" fillId="0" borderId="56" xfId="1" applyFont="1" applyBorder="1"/>
    <xf numFmtId="0" fontId="116" fillId="0" borderId="57" xfId="1" applyFont="1" applyBorder="1" applyAlignment="1">
      <alignment horizontal="center"/>
    </xf>
    <xf numFmtId="0" fontId="116" fillId="0" borderId="60" xfId="1" applyFont="1" applyBorder="1"/>
    <xf numFmtId="0" fontId="116" fillId="0" borderId="67" xfId="1" applyFont="1" applyBorder="1" applyAlignment="1">
      <alignment horizontal="center"/>
    </xf>
    <xf numFmtId="0" fontId="116" fillId="0" borderId="62" xfId="1" applyFont="1" applyBorder="1" applyAlignment="1">
      <alignment horizontal="center"/>
    </xf>
    <xf numFmtId="0" fontId="116" fillId="0" borderId="68" xfId="1" applyFont="1" applyBorder="1"/>
    <xf numFmtId="0" fontId="116" fillId="0" borderId="61" xfId="1" applyFont="1" applyBorder="1"/>
    <xf numFmtId="0" fontId="116" fillId="0" borderId="26" xfId="1" applyFont="1" applyBorder="1" applyAlignment="1">
      <alignment vertical="top"/>
    </xf>
    <xf numFmtId="0" fontId="116" fillId="0" borderId="53" xfId="1" applyFont="1" applyBorder="1" applyAlignment="1">
      <alignment horizontal="center" vertical="top"/>
    </xf>
    <xf numFmtId="0" fontId="116" fillId="0" borderId="32" xfId="1" applyFont="1" applyBorder="1" applyAlignment="1">
      <alignment vertical="top"/>
    </xf>
    <xf numFmtId="0" fontId="116" fillId="0" borderId="61" xfId="1" applyFont="1" applyBorder="1" applyAlignment="1">
      <alignment horizontal="center"/>
    </xf>
    <xf numFmtId="0" fontId="116" fillId="0" borderId="33" xfId="1" applyFont="1" applyBorder="1"/>
    <xf numFmtId="0" fontId="116" fillId="0" borderId="26" xfId="1" applyFont="1" applyBorder="1" applyAlignment="1">
      <alignment horizontal="center"/>
    </xf>
    <xf numFmtId="0" fontId="116" fillId="0" borderId="58" xfId="1" applyFont="1" applyBorder="1" applyAlignment="1">
      <alignment horizontal="center"/>
    </xf>
    <xf numFmtId="0" fontId="116" fillId="0" borderId="33" xfId="1" applyFont="1" applyBorder="1" applyAlignment="1">
      <alignment horizontal="center"/>
    </xf>
    <xf numFmtId="0" fontId="116" fillId="0" borderId="70" xfId="1" applyFont="1" applyBorder="1"/>
    <xf numFmtId="0" fontId="116" fillId="0" borderId="71" xfId="1" applyFont="1" applyBorder="1"/>
    <xf numFmtId="0" fontId="116" fillId="0" borderId="72" xfId="1" applyFont="1" applyBorder="1"/>
    <xf numFmtId="0" fontId="116" fillId="0" borderId="69" xfId="1" applyFont="1" applyBorder="1"/>
    <xf numFmtId="0" fontId="113" fillId="0" borderId="73" xfId="0" applyFont="1" applyBorder="1" applyAlignment="1">
      <alignment vertical="center" wrapText="1"/>
    </xf>
    <xf numFmtId="0" fontId="116" fillId="0" borderId="61" xfId="1" applyFont="1" applyBorder="1" applyAlignment="1">
      <alignment horizontal="left"/>
    </xf>
    <xf numFmtId="0" fontId="116" fillId="0" borderId="26" xfId="1" applyFont="1" applyBorder="1" applyAlignment="1">
      <alignment horizontal="left"/>
    </xf>
    <xf numFmtId="0" fontId="116" fillId="0" borderId="68" xfId="1" applyFont="1" applyBorder="1" applyAlignment="1">
      <alignment horizontal="left"/>
    </xf>
    <xf numFmtId="0" fontId="115" fillId="28" borderId="53" xfId="1" applyFont="1" applyFill="1" applyBorder="1" applyAlignment="1">
      <alignment horizontal="left" vertical="top"/>
    </xf>
    <xf numFmtId="0" fontId="105" fillId="0" borderId="0" xfId="0" applyFont="1" applyAlignment="1">
      <alignment vertical="top" wrapText="1"/>
    </xf>
    <xf numFmtId="0" fontId="116" fillId="0" borderId="67" xfId="1" applyFont="1" applyBorder="1" applyAlignment="1">
      <alignment horizontal="left"/>
    </xf>
    <xf numFmtId="0" fontId="115" fillId="28" borderId="61" xfId="1" applyFont="1" applyFill="1" applyBorder="1" applyAlignment="1">
      <alignment horizontal="left" vertical="top"/>
    </xf>
    <xf numFmtId="0" fontId="113" fillId="0" borderId="0" xfId="0" applyFont="1" applyAlignment="1">
      <alignment wrapText="1"/>
    </xf>
    <xf numFmtId="0" fontId="114" fillId="0" borderId="53" xfId="0" applyFont="1" applyBorder="1" applyAlignment="1">
      <alignment horizontal="center"/>
    </xf>
    <xf numFmtId="0" fontId="114" fillId="0" borderId="32" xfId="0" applyFont="1" applyBorder="1" applyAlignment="1">
      <alignment horizontal="left"/>
    </xf>
    <xf numFmtId="0" fontId="113" fillId="0" borderId="55" xfId="0" applyFont="1" applyBorder="1" applyAlignment="1">
      <alignment wrapText="1"/>
    </xf>
    <xf numFmtId="0" fontId="114" fillId="0" borderId="56" xfId="0" applyFont="1" applyBorder="1" applyAlignment="1">
      <alignment horizontal="left"/>
    </xf>
    <xf numFmtId="0" fontId="113" fillId="0" borderId="57" xfId="0" applyFont="1" applyBorder="1" applyAlignment="1">
      <alignment wrapText="1"/>
    </xf>
    <xf numFmtId="0" fontId="113" fillId="0" borderId="51" xfId="0" applyFont="1" applyBorder="1" applyAlignment="1">
      <alignment wrapText="1"/>
    </xf>
    <xf numFmtId="0" fontId="114" fillId="0" borderId="60" xfId="0" applyFont="1" applyBorder="1" applyAlignment="1">
      <alignment horizontal="left"/>
    </xf>
    <xf numFmtId="0" fontId="114" fillId="0" borderId="67" xfId="0" applyFont="1" applyBorder="1" applyAlignment="1">
      <alignment horizontal="center"/>
    </xf>
    <xf numFmtId="0" fontId="114" fillId="0" borderId="68" xfId="0" applyFont="1" applyBorder="1" applyAlignment="1">
      <alignment horizontal="left"/>
    </xf>
    <xf numFmtId="0" fontId="113" fillId="0" borderId="26" xfId="0" applyFont="1" applyBorder="1" applyAlignment="1">
      <alignment wrapText="1"/>
    </xf>
    <xf numFmtId="0" fontId="113" fillId="0" borderId="58" xfId="0" applyFont="1" applyBorder="1" applyAlignment="1">
      <alignment wrapText="1"/>
    </xf>
    <xf numFmtId="0" fontId="113" fillId="0" borderId="33" xfId="0" applyFont="1" applyBorder="1" applyAlignment="1">
      <alignment wrapText="1"/>
    </xf>
    <xf numFmtId="0" fontId="113" fillId="0" borderId="61" xfId="0" applyFont="1" applyBorder="1" applyAlignment="1">
      <alignment wrapText="1"/>
    </xf>
    <xf numFmtId="0" fontId="114" fillId="0" borderId="26" xfId="0" applyFont="1" applyBorder="1" applyAlignment="1">
      <alignment horizontal="center"/>
    </xf>
    <xf numFmtId="0" fontId="114" fillId="0" borderId="58" xfId="0" applyFont="1" applyBorder="1" applyAlignment="1">
      <alignment horizontal="center"/>
    </xf>
    <xf numFmtId="0" fontId="114" fillId="0" borderId="33" xfId="0" applyFont="1" applyBorder="1" applyAlignment="1">
      <alignment horizontal="center"/>
    </xf>
    <xf numFmtId="0" fontId="114" fillId="0" borderId="61" xfId="0" applyFont="1" applyBorder="1" applyAlignment="1">
      <alignment horizontal="center"/>
    </xf>
    <xf numFmtId="0" fontId="114" fillId="0" borderId="61" xfId="0" applyFont="1" applyBorder="1" applyAlignment="1">
      <alignment horizontal="left"/>
    </xf>
    <xf numFmtId="0" fontId="114" fillId="0" borderId="26" xfId="0" applyFont="1" applyBorder="1" applyAlignment="1">
      <alignment horizontal="left"/>
    </xf>
    <xf numFmtId="0" fontId="114" fillId="0" borderId="33" xfId="0" applyFont="1" applyBorder="1" applyAlignment="1">
      <alignment horizontal="left"/>
    </xf>
    <xf numFmtId="0" fontId="113" fillId="0" borderId="75" xfId="0" applyFont="1" applyBorder="1" applyAlignment="1">
      <alignment wrapText="1"/>
    </xf>
    <xf numFmtId="0" fontId="113" fillId="0" borderId="56" xfId="0" applyFont="1" applyBorder="1" applyAlignment="1">
      <alignment wrapText="1"/>
    </xf>
    <xf numFmtId="0" fontId="113" fillId="0" borderId="60" xfId="0" applyFont="1" applyBorder="1" applyAlignment="1">
      <alignment wrapText="1"/>
    </xf>
    <xf numFmtId="0" fontId="113" fillId="0" borderId="68" xfId="0" applyFont="1" applyBorder="1" applyAlignment="1">
      <alignment wrapText="1"/>
    </xf>
    <xf numFmtId="0" fontId="113" fillId="0" borderId="32" xfId="0" applyFont="1" applyBorder="1" applyAlignment="1">
      <alignment wrapText="1"/>
    </xf>
    <xf numFmtId="0" fontId="117" fillId="28" borderId="26" xfId="1" applyFont="1" applyFill="1" applyBorder="1" applyAlignment="1">
      <alignment horizontal="left" vertical="center"/>
    </xf>
    <xf numFmtId="0" fontId="115" fillId="28" borderId="26" xfId="1" applyFont="1" applyFill="1" applyBorder="1" applyAlignment="1">
      <alignment horizontal="left" vertical="top"/>
    </xf>
    <xf numFmtId="0" fontId="114" fillId="0" borderId="67" xfId="0" applyFont="1" applyBorder="1" applyAlignment="1">
      <alignment horizontal="left"/>
    </xf>
    <xf numFmtId="0" fontId="113" fillId="0" borderId="62" xfId="0" applyFont="1" applyBorder="1" applyAlignment="1">
      <alignment wrapText="1"/>
    </xf>
    <xf numFmtId="0" fontId="114" fillId="0" borderId="58" xfId="0" applyFont="1" applyBorder="1" applyAlignment="1">
      <alignment horizontal="left"/>
    </xf>
    <xf numFmtId="0" fontId="113" fillId="0" borderId="59" xfId="0" applyFont="1" applyBorder="1" applyAlignment="1">
      <alignment wrapText="1"/>
    </xf>
    <xf numFmtId="0" fontId="114" fillId="0" borderId="57" xfId="0" applyFont="1" applyBorder="1" applyAlignment="1">
      <alignment horizontal="center"/>
    </xf>
    <xf numFmtId="0" fontId="116" fillId="0" borderId="33" xfId="1" applyFont="1" applyBorder="1" applyAlignment="1">
      <alignment horizontal="left"/>
    </xf>
    <xf numFmtId="0" fontId="113" fillId="0" borderId="76" xfId="0" applyFont="1" applyBorder="1" applyAlignment="1">
      <alignment vertical="center" wrapText="1"/>
    </xf>
    <xf numFmtId="0" fontId="113" fillId="0" borderId="66" xfId="0" applyFont="1" applyBorder="1" applyAlignment="1">
      <alignment vertical="center" wrapText="1"/>
    </xf>
    <xf numFmtId="0" fontId="113" fillId="0" borderId="0" xfId="0" applyFont="1" applyAlignment="1">
      <alignment vertical="top" wrapText="1"/>
    </xf>
    <xf numFmtId="0" fontId="113" fillId="0" borderId="0" xfId="0" applyFont="1" applyAlignment="1">
      <alignment vertical="center" wrapText="1"/>
    </xf>
    <xf numFmtId="0" fontId="116" fillId="0" borderId="77" xfId="1" applyFont="1" applyBorder="1"/>
    <xf numFmtId="0" fontId="113" fillId="0" borderId="74" xfId="0" applyFont="1" applyBorder="1" applyAlignment="1">
      <alignment vertical="center" wrapText="1"/>
    </xf>
    <xf numFmtId="0" fontId="113" fillId="0" borderId="78" xfId="0" applyFont="1" applyBorder="1" applyAlignment="1">
      <alignment vertical="center" wrapText="1"/>
    </xf>
    <xf numFmtId="0" fontId="118" fillId="0" borderId="53" xfId="1" applyFont="1" applyBorder="1" applyAlignment="1">
      <alignment horizontal="left"/>
    </xf>
    <xf numFmtId="0" fontId="118" fillId="0" borderId="55" xfId="1" applyFont="1" applyBorder="1" applyAlignment="1">
      <alignment horizontal="left"/>
    </xf>
    <xf numFmtId="0" fontId="118" fillId="0" borderId="57" xfId="1" applyFont="1" applyBorder="1" applyAlignment="1">
      <alignment horizontal="left"/>
    </xf>
    <xf numFmtId="0" fontId="118" fillId="0" borderId="67" xfId="1" applyFont="1" applyBorder="1" applyAlignment="1">
      <alignment horizontal="left"/>
    </xf>
    <xf numFmtId="0" fontId="118" fillId="0" borderId="53" xfId="1" applyFont="1" applyBorder="1" applyAlignment="1">
      <alignment horizontal="left" wrapText="1"/>
    </xf>
    <xf numFmtId="0" fontId="118" fillId="0" borderId="61" xfId="1" applyFont="1" applyBorder="1" applyAlignment="1">
      <alignment horizontal="left"/>
    </xf>
    <xf numFmtId="0" fontId="118" fillId="0" borderId="26" xfId="1" applyFont="1" applyBorder="1" applyAlignment="1">
      <alignment horizontal="left"/>
    </xf>
    <xf numFmtId="0" fontId="118" fillId="0" borderId="59" xfId="1" applyFont="1" applyBorder="1" applyAlignment="1">
      <alignment horizontal="left"/>
    </xf>
    <xf numFmtId="0" fontId="118" fillId="0" borderId="0" xfId="1" applyFont="1" applyAlignment="1">
      <alignment horizontal="left"/>
    </xf>
    <xf numFmtId="0" fontId="118" fillId="0" borderId="51" xfId="1" applyFont="1" applyBorder="1" applyAlignment="1">
      <alignment horizontal="left"/>
    </xf>
    <xf numFmtId="0" fontId="96" fillId="0" borderId="0" xfId="0" applyFont="1" applyAlignment="1">
      <alignment horizontal="center"/>
    </xf>
    <xf numFmtId="0" fontId="19" fillId="21" borderId="0" xfId="0" applyFont="1" applyFill="1" applyAlignment="1">
      <alignment horizontal="center"/>
    </xf>
    <xf numFmtId="0" fontId="0" fillId="0" borderId="61" xfId="0" applyBorder="1" applyAlignment="1">
      <alignment wrapText="1"/>
    </xf>
    <xf numFmtId="0" fontId="54" fillId="0" borderId="61" xfId="0" applyFont="1" applyBorder="1" applyAlignment="1">
      <alignment horizontal="left"/>
    </xf>
    <xf numFmtId="0" fontId="65" fillId="0" borderId="0" xfId="0" applyFont="1"/>
    <xf numFmtId="0" fontId="110" fillId="0" borderId="0" xfId="0" applyFont="1" applyAlignment="1">
      <alignment horizontal="left"/>
    </xf>
    <xf numFmtId="0" fontId="105" fillId="0" borderId="0" xfId="0" applyFont="1" applyAlignment="1">
      <alignment horizontal="left"/>
    </xf>
    <xf numFmtId="0" fontId="74" fillId="27" borderId="61" xfId="0" applyFont="1" applyFill="1" applyBorder="1" applyAlignment="1">
      <alignment horizontal="right"/>
    </xf>
    <xf numFmtId="1" fontId="110" fillId="23" borderId="61" xfId="0" applyNumberFormat="1" applyFont="1" applyFill="1" applyBorder="1" applyAlignment="1">
      <alignment wrapText="1"/>
    </xf>
    <xf numFmtId="166" fontId="110" fillId="23" borderId="61" xfId="0" applyNumberFormat="1" applyFont="1" applyFill="1" applyBorder="1" applyAlignment="1">
      <alignment wrapText="1"/>
    </xf>
    <xf numFmtId="45" fontId="110" fillId="23" borderId="61" xfId="0" applyNumberFormat="1" applyFont="1" applyFill="1" applyBorder="1" applyAlignment="1">
      <alignment wrapText="1"/>
    </xf>
    <xf numFmtId="0" fontId="110" fillId="23" borderId="61" xfId="0" applyFont="1" applyFill="1" applyBorder="1"/>
    <xf numFmtId="0" fontId="110" fillId="0" borderId="15" xfId="0" applyFont="1" applyBorder="1" applyAlignment="1">
      <alignment horizontal="center" wrapText="1"/>
    </xf>
    <xf numFmtId="0" fontId="110" fillId="0" borderId="11" xfId="0" applyFont="1" applyBorder="1" applyAlignment="1">
      <alignment wrapText="1"/>
    </xf>
    <xf numFmtId="0" fontId="110" fillId="0" borderId="0" xfId="0" applyFont="1" applyAlignment="1">
      <alignment horizontal="center"/>
    </xf>
    <xf numFmtId="1" fontId="99" fillId="0" borderId="0" xfId="0" applyNumberFormat="1" applyFont="1"/>
    <xf numFmtId="1" fontId="71" fillId="0" borderId="0" xfId="0" applyNumberFormat="1" applyFont="1"/>
    <xf numFmtId="0" fontId="81" fillId="0" borderId="0" xfId="0" applyFont="1"/>
    <xf numFmtId="0" fontId="110" fillId="29" borderId="61" xfId="0" applyFont="1" applyFill="1" applyBorder="1" applyAlignment="1">
      <alignment horizontal="center" wrapText="1"/>
    </xf>
    <xf numFmtId="0" fontId="110" fillId="29" borderId="61" xfId="0" applyFont="1" applyFill="1" applyBorder="1" applyAlignment="1">
      <alignment wrapText="1"/>
    </xf>
    <xf numFmtId="2" fontId="107" fillId="0" borderId="0" xfId="0" applyNumberFormat="1" applyFont="1" applyAlignment="1">
      <alignment horizontal="center"/>
    </xf>
    <xf numFmtId="0" fontId="105" fillId="0" borderId="11" xfId="0" applyFont="1" applyBorder="1" applyAlignment="1">
      <alignment wrapText="1"/>
    </xf>
    <xf numFmtId="165" fontId="39" fillId="25" borderId="61" xfId="0" applyNumberFormat="1" applyFont="1" applyFill="1" applyBorder="1"/>
    <xf numFmtId="45" fontId="93" fillId="25" borderId="61" xfId="0" applyNumberFormat="1" applyFont="1" applyFill="1" applyBorder="1"/>
    <xf numFmtId="1" fontId="6" fillId="25" borderId="61" xfId="0" applyNumberFormat="1" applyFont="1" applyFill="1" applyBorder="1"/>
    <xf numFmtId="165" fontId="39" fillId="0" borderId="61" xfId="0" applyNumberFormat="1" applyFont="1" applyBorder="1"/>
    <xf numFmtId="45" fontId="93" fillId="0" borderId="61" xfId="0" applyNumberFormat="1" applyFont="1" applyBorder="1"/>
    <xf numFmtId="1" fontId="6" fillId="0" borderId="61" xfId="0" applyNumberFormat="1" applyFont="1" applyBorder="1"/>
    <xf numFmtId="165" fontId="31" fillId="22" borderId="61" xfId="0" applyNumberFormat="1" applyFont="1" applyFill="1" applyBorder="1"/>
    <xf numFmtId="165" fontId="69" fillId="25" borderId="61" xfId="0" applyNumberFormat="1" applyFont="1" applyFill="1" applyBorder="1"/>
    <xf numFmtId="45" fontId="42" fillId="25" borderId="61" xfId="0" applyNumberFormat="1" applyFont="1" applyFill="1" applyBorder="1"/>
    <xf numFmtId="1" fontId="71" fillId="25" borderId="61" xfId="0" applyNumberFormat="1" applyFont="1" applyFill="1" applyBorder="1"/>
    <xf numFmtId="165" fontId="69" fillId="0" borderId="61" xfId="0" applyNumberFormat="1" applyFont="1" applyBorder="1"/>
    <xf numFmtId="45" fontId="42" fillId="0" borderId="61" xfId="0" applyNumberFormat="1" applyFont="1" applyBorder="1"/>
    <xf numFmtId="1" fontId="71" fillId="0" borderId="61" xfId="0" applyNumberFormat="1" applyFont="1" applyBorder="1"/>
    <xf numFmtId="165" fontId="16" fillId="22" borderId="61" xfId="0" applyNumberFormat="1" applyFont="1" applyFill="1" applyBorder="1"/>
    <xf numFmtId="165" fontId="5" fillId="2" borderId="61" xfId="0" applyNumberFormat="1" applyFont="1" applyFill="1" applyBorder="1"/>
    <xf numFmtId="165" fontId="69" fillId="24" borderId="61" xfId="0" applyNumberFormat="1" applyFont="1" applyFill="1" applyBorder="1"/>
    <xf numFmtId="45" fontId="42" fillId="24" borderId="61" xfId="0" applyNumberFormat="1" applyFont="1" applyFill="1" applyBorder="1"/>
    <xf numFmtId="1" fontId="71" fillId="24" borderId="61" xfId="0" applyNumberFormat="1" applyFont="1" applyFill="1" applyBorder="1"/>
    <xf numFmtId="165" fontId="69" fillId="26" borderId="61" xfId="0" applyNumberFormat="1" applyFont="1" applyFill="1" applyBorder="1"/>
    <xf numFmtId="45" fontId="42" fillId="26" borderId="61" xfId="0" applyNumberFormat="1" applyFont="1" applyFill="1" applyBorder="1"/>
    <xf numFmtId="1" fontId="71" fillId="26" borderId="61" xfId="0" applyNumberFormat="1" applyFont="1" applyFill="1" applyBorder="1"/>
    <xf numFmtId="0" fontId="96" fillId="27" borderId="61" xfId="0" applyFont="1" applyFill="1" applyBorder="1" applyAlignment="1">
      <alignment horizontal="center"/>
    </xf>
    <xf numFmtId="0" fontId="54" fillId="27" borderId="61" xfId="0" applyFont="1" applyFill="1" applyBorder="1" applyAlignment="1">
      <alignment horizontal="right"/>
    </xf>
    <xf numFmtId="0" fontId="48" fillId="27" borderId="61" xfId="0" applyFont="1" applyFill="1" applyBorder="1" applyAlignment="1">
      <alignment horizontal="center"/>
    </xf>
    <xf numFmtId="0" fontId="47" fillId="27" borderId="61" xfId="0" applyFont="1" applyFill="1" applyBorder="1"/>
    <xf numFmtId="0" fontId="65" fillId="27" borderId="61" xfId="0" applyFont="1" applyFill="1" applyBorder="1"/>
    <xf numFmtId="165" fontId="79" fillId="27" borderId="61" xfId="0" applyNumberFormat="1" applyFont="1" applyFill="1" applyBorder="1"/>
    <xf numFmtId="165" fontId="16" fillId="27" borderId="61" xfId="0" applyNumberFormat="1" applyFont="1" applyFill="1" applyBorder="1"/>
    <xf numFmtId="165" fontId="69" fillId="27" borderId="61" xfId="0" applyNumberFormat="1" applyFont="1" applyFill="1" applyBorder="1"/>
    <xf numFmtId="45" fontId="42" fillId="27" borderId="61" xfId="0" applyNumberFormat="1" applyFont="1" applyFill="1" applyBorder="1"/>
    <xf numFmtId="1" fontId="71" fillId="27" borderId="61" xfId="0" applyNumberFormat="1" applyFont="1" applyFill="1" applyBorder="1"/>
    <xf numFmtId="164" fontId="110" fillId="23" borderId="61" xfId="0" applyNumberFormat="1" applyFont="1" applyFill="1" applyBorder="1" applyAlignment="1">
      <alignment horizontal="center" wrapText="1"/>
    </xf>
    <xf numFmtId="0" fontId="108" fillId="23" borderId="61" xfId="0" applyFont="1" applyFill="1" applyBorder="1" applyAlignment="1">
      <alignment horizontal="center" wrapText="1"/>
    </xf>
    <xf numFmtId="0" fontId="108" fillId="23" borderId="61" xfId="0" applyFont="1" applyFill="1" applyBorder="1" applyAlignment="1">
      <alignment wrapText="1"/>
    </xf>
    <xf numFmtId="0" fontId="109" fillId="23" borderId="61" xfId="0" applyFont="1" applyFill="1" applyBorder="1"/>
    <xf numFmtId="2" fontId="107" fillId="21" borderId="0" xfId="0" applyNumberFormat="1" applyFont="1" applyFill="1" applyAlignment="1">
      <alignment horizontal="center"/>
    </xf>
    <xf numFmtId="1" fontId="107" fillId="21" borderId="0" xfId="0" applyNumberFormat="1" applyFont="1" applyFill="1" applyAlignment="1">
      <alignment horizontal="right"/>
    </xf>
    <xf numFmtId="1" fontId="107" fillId="21" borderId="0" xfId="0" applyNumberFormat="1" applyFont="1" applyFill="1" applyAlignment="1">
      <alignment horizontal="left"/>
    </xf>
    <xf numFmtId="45" fontId="107" fillId="21" borderId="0" xfId="0" applyNumberFormat="1" applyFont="1" applyFill="1" applyAlignment="1">
      <alignment horizontal="center"/>
    </xf>
    <xf numFmtId="2" fontId="108" fillId="0" borderId="0" xfId="0" applyNumberFormat="1" applyFont="1" applyAlignment="1">
      <alignment horizontal="center"/>
    </xf>
    <xf numFmtId="2" fontId="108" fillId="21" borderId="0" xfId="0" applyNumberFormat="1" applyFont="1" applyFill="1" applyAlignment="1">
      <alignment horizontal="center"/>
    </xf>
    <xf numFmtId="1" fontId="108" fillId="21" borderId="0" xfId="0" applyNumberFormat="1" applyFont="1" applyFill="1" applyAlignment="1">
      <alignment horizontal="right"/>
    </xf>
    <xf numFmtId="1" fontId="108" fillId="21" borderId="0" xfId="0" applyNumberFormat="1" applyFont="1" applyFill="1" applyAlignment="1">
      <alignment horizontal="left"/>
    </xf>
    <xf numFmtId="45" fontId="108" fillId="21" borderId="0" xfId="0" applyNumberFormat="1" applyFont="1" applyFill="1" applyAlignment="1">
      <alignment horizontal="center"/>
    </xf>
    <xf numFmtId="0" fontId="116" fillId="0" borderId="79" xfId="1" applyFont="1" applyBorder="1" applyAlignment="1">
      <alignment horizontal="center"/>
    </xf>
    <xf numFmtId="0" fontId="116" fillId="0" borderId="80" xfId="1" applyFont="1" applyBorder="1" applyAlignment="1">
      <alignment horizontal="center"/>
    </xf>
    <xf numFmtId="0" fontId="116" fillId="0" borderId="26" xfId="1" applyFont="1" applyBorder="1"/>
    <xf numFmtId="0" fontId="116" fillId="0" borderId="53" xfId="1" applyFont="1" applyBorder="1"/>
    <xf numFmtId="0" fontId="116" fillId="0" borderId="55" xfId="1" applyFont="1" applyBorder="1"/>
    <xf numFmtId="0" fontId="116" fillId="0" borderId="57" xfId="1" applyFont="1" applyBorder="1"/>
    <xf numFmtId="0" fontId="116" fillId="0" borderId="58" xfId="1" applyFont="1" applyBorder="1"/>
    <xf numFmtId="0" fontId="118" fillId="0" borderId="33" xfId="1" applyFont="1" applyBorder="1" applyAlignment="1">
      <alignment horizontal="left" wrapText="1"/>
    </xf>
    <xf numFmtId="0" fontId="118" fillId="0" borderId="61" xfId="1" applyFont="1" applyBorder="1" applyAlignment="1">
      <alignment horizontal="left" wrapText="1"/>
    </xf>
    <xf numFmtId="0" fontId="116" fillId="0" borderId="81" xfId="1" applyFont="1" applyBorder="1" applyAlignment="1">
      <alignment horizontal="center"/>
    </xf>
    <xf numFmtId="0" fontId="116" fillId="0" borderId="82" xfId="1" applyFont="1" applyBorder="1" applyAlignment="1">
      <alignment horizontal="center"/>
    </xf>
    <xf numFmtId="0" fontId="114" fillId="0" borderId="55" xfId="0" applyFont="1" applyBorder="1" applyAlignment="1">
      <alignment horizontal="center"/>
    </xf>
    <xf numFmtId="1" fontId="30" fillId="0" borderId="61" xfId="0" applyNumberFormat="1" applyFont="1" applyBorder="1" applyAlignment="1">
      <alignment horizontal="center"/>
    </xf>
    <xf numFmtId="165" fontId="39" fillId="22" borderId="61" xfId="0" applyNumberFormat="1" applyFont="1" applyFill="1" applyBorder="1"/>
    <xf numFmtId="45" fontId="93" fillId="22" borderId="61" xfId="0" applyNumberFormat="1" applyFont="1" applyFill="1" applyBorder="1"/>
    <xf numFmtId="1" fontId="6" fillId="22" borderId="61" xfId="0" applyNumberFormat="1" applyFont="1" applyFill="1" applyBorder="1"/>
    <xf numFmtId="0" fontId="55" fillId="13" borderId="61" xfId="0" applyFont="1" applyFill="1" applyBorder="1"/>
    <xf numFmtId="0" fontId="21" fillId="5" borderId="61" xfId="0" applyFont="1" applyFill="1" applyBorder="1" applyAlignment="1">
      <alignment horizontal="center"/>
    </xf>
    <xf numFmtId="165" fontId="69" fillId="22" borderId="61" xfId="0" applyNumberFormat="1" applyFont="1" applyFill="1" applyBorder="1"/>
    <xf numFmtId="45" fontId="42" fillId="22" borderId="61" xfId="0" applyNumberFormat="1" applyFont="1" applyFill="1" applyBorder="1"/>
    <xf numFmtId="1" fontId="71" fillId="22" borderId="61" xfId="0" applyNumberFormat="1" applyFont="1" applyFill="1" applyBorder="1"/>
    <xf numFmtId="1" fontId="70" fillId="0" borderId="61" xfId="0" applyNumberFormat="1" applyFont="1" applyBorder="1"/>
    <xf numFmtId="0" fontId="23" fillId="6" borderId="61" xfId="0" applyFont="1" applyFill="1" applyBorder="1"/>
    <xf numFmtId="0" fontId="86" fillId="17" borderId="61" xfId="0" applyFont="1" applyFill="1" applyBorder="1" applyAlignment="1">
      <alignment horizontal="center"/>
    </xf>
    <xf numFmtId="165" fontId="67" fillId="14" borderId="61" xfId="0" applyNumberFormat="1" applyFont="1" applyFill="1" applyBorder="1"/>
    <xf numFmtId="45" fontId="49" fillId="12" borderId="61" xfId="0" applyNumberFormat="1" applyFont="1" applyFill="1" applyBorder="1"/>
    <xf numFmtId="1" fontId="29" fillId="8" borderId="61" xfId="0" applyNumberFormat="1" applyFont="1" applyFill="1" applyBorder="1"/>
    <xf numFmtId="165" fontId="5" fillId="22" borderId="61" xfId="0" applyNumberFormat="1" applyFont="1" applyFill="1" applyBorder="1"/>
    <xf numFmtId="165" fontId="67" fillId="22" borderId="61" xfId="0" applyNumberFormat="1" applyFont="1" applyFill="1" applyBorder="1"/>
    <xf numFmtId="45" fontId="49" fillId="22" borderId="61" xfId="0" applyNumberFormat="1" applyFont="1" applyFill="1" applyBorder="1"/>
    <xf numFmtId="164" fontId="110" fillId="23" borderId="61" xfId="0" applyNumberFormat="1" applyFont="1" applyFill="1" applyBorder="1" applyAlignment="1">
      <alignment wrapText="1"/>
    </xf>
    <xf numFmtId="164" fontId="37" fillId="10" borderId="61" xfId="0" applyNumberFormat="1" applyFont="1" applyFill="1" applyBorder="1" applyAlignment="1">
      <alignment horizontal="center"/>
    </xf>
    <xf numFmtId="49" fontId="40" fillId="11" borderId="61" xfId="0" applyNumberFormat="1" applyFont="1" applyFill="1" applyBorder="1" applyAlignment="1">
      <alignment horizontal="center"/>
    </xf>
    <xf numFmtId="164" fontId="87" fillId="18" borderId="61" xfId="0" applyNumberFormat="1" applyFont="1" applyFill="1" applyBorder="1" applyAlignment="1">
      <alignment horizontal="center"/>
    </xf>
    <xf numFmtId="0" fontId="110" fillId="23" borderId="11" xfId="0" applyFont="1" applyFill="1" applyBorder="1" applyAlignment="1">
      <alignment wrapText="1"/>
    </xf>
    <xf numFmtId="166" fontId="108" fillId="23" borderId="61" xfId="0" applyNumberFormat="1" applyFont="1" applyFill="1" applyBorder="1" applyAlignment="1">
      <alignment wrapText="1"/>
    </xf>
    <xf numFmtId="165" fontId="120" fillId="22" borderId="61" xfId="0" applyNumberFormat="1" applyFont="1" applyFill="1" applyBorder="1"/>
    <xf numFmtId="165" fontId="120" fillId="2" borderId="61" xfId="0" applyNumberFormat="1" applyFont="1" applyFill="1" applyBorder="1"/>
    <xf numFmtId="0" fontId="116" fillId="0" borderId="83" xfId="0" applyFont="1" applyBorder="1" applyAlignment="1">
      <alignment horizontal="centerContinuous"/>
    </xf>
    <xf numFmtId="0" fontId="116" fillId="0" borderId="84" xfId="0" applyFont="1" applyBorder="1" applyAlignment="1">
      <alignment horizontal="centerContinuous"/>
    </xf>
    <xf numFmtId="0" fontId="116" fillId="0" borderId="85" xfId="0" applyFont="1" applyBorder="1" applyAlignment="1">
      <alignment horizontal="centerContinuous"/>
    </xf>
    <xf numFmtId="0" fontId="0" fillId="0" borderId="59" xfId="0" applyBorder="1" applyAlignment="1">
      <alignment horizontal="centerContinuous"/>
    </xf>
    <xf numFmtId="0" fontId="0" fillId="0" borderId="32" xfId="0" applyBorder="1" applyAlignment="1">
      <alignment horizontal="centerContinuous"/>
    </xf>
    <xf numFmtId="0" fontId="107" fillId="0" borderId="0" xfId="0" applyFont="1"/>
    <xf numFmtId="0" fontId="0" fillId="0" borderId="51" xfId="0" applyBorder="1"/>
    <xf numFmtId="0" fontId="0" fillId="0" borderId="26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56" xfId="0" applyBorder="1" applyAlignment="1">
      <alignment horizontal="centerContinuous"/>
    </xf>
    <xf numFmtId="0" fontId="0" fillId="0" borderId="33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60" xfId="0" applyBorder="1"/>
    <xf numFmtId="0" fontId="96" fillId="0" borderId="26" xfId="0" applyFont="1" applyBorder="1" applyAlignment="1">
      <alignment horizontal="center"/>
    </xf>
    <xf numFmtId="0" fontId="74" fillId="0" borderId="59" xfId="0" applyFont="1" applyBorder="1" applyAlignment="1">
      <alignment horizontal="right"/>
    </xf>
    <xf numFmtId="0" fontId="96" fillId="0" borderId="32" xfId="0" applyFont="1" applyBorder="1" applyAlignment="1">
      <alignment horizontal="center"/>
    </xf>
    <xf numFmtId="0" fontId="19" fillId="21" borderId="59" xfId="0" applyFont="1" applyFill="1" applyBorder="1" applyAlignment="1">
      <alignment horizontal="center"/>
    </xf>
    <xf numFmtId="0" fontId="47" fillId="0" borderId="59" xfId="0" applyFont="1" applyBorder="1"/>
    <xf numFmtId="0" fontId="74" fillId="0" borderId="51" xfId="0" applyFont="1" applyBorder="1" applyAlignment="1">
      <alignment horizontal="right"/>
    </xf>
    <xf numFmtId="0" fontId="96" fillId="0" borderId="60" xfId="0" applyFont="1" applyBorder="1" applyAlignment="1">
      <alignment horizontal="center"/>
    </xf>
    <xf numFmtId="0" fontId="47" fillId="0" borderId="51" xfId="0" applyFont="1" applyBorder="1"/>
    <xf numFmtId="0" fontId="74" fillId="0" borderId="57" xfId="0" applyFont="1" applyBorder="1" applyAlignment="1">
      <alignment horizontal="right"/>
    </xf>
    <xf numFmtId="0" fontId="105" fillId="21" borderId="26" xfId="0" applyFont="1" applyFill="1" applyBorder="1" applyAlignment="1">
      <alignment horizontal="center"/>
    </xf>
    <xf numFmtId="0" fontId="19" fillId="21" borderId="33" xfId="0" applyFont="1" applyFill="1" applyBorder="1" applyAlignment="1">
      <alignment horizontal="center"/>
    </xf>
    <xf numFmtId="0" fontId="121" fillId="0" borderId="0" xfId="0" applyFont="1"/>
    <xf numFmtId="0" fontId="0" fillId="0" borderId="62" xfId="0" applyBorder="1" applyAlignment="1">
      <alignment wrapText="1"/>
    </xf>
    <xf numFmtId="0" fontId="0" fillId="0" borderId="68" xfId="0" applyBorder="1" applyAlignment="1">
      <alignment wrapText="1"/>
    </xf>
    <xf numFmtId="0" fontId="65" fillId="0" borderId="59" xfId="0" applyFont="1" applyBorder="1"/>
    <xf numFmtId="0" fontId="65" fillId="0" borderId="51" xfId="0" applyFont="1" applyBorder="1"/>
    <xf numFmtId="0" fontId="8" fillId="0" borderId="57" xfId="0" applyFont="1" applyBorder="1"/>
    <xf numFmtId="0" fontId="65" fillId="0" borderId="67" xfId="0" applyFont="1" applyBorder="1"/>
    <xf numFmtId="0" fontId="0" fillId="0" borderId="90" xfId="0" applyBorder="1" applyAlignment="1">
      <alignment wrapText="1"/>
    </xf>
    <xf numFmtId="0" fontId="0" fillId="0" borderId="91" xfId="0" applyBorder="1" applyAlignment="1">
      <alignment wrapText="1"/>
    </xf>
    <xf numFmtId="0" fontId="0" fillId="0" borderId="92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93" xfId="0" applyBorder="1" applyAlignment="1">
      <alignment wrapText="1"/>
    </xf>
    <xf numFmtId="0" fontId="116" fillId="0" borderId="59" xfId="0" applyFont="1" applyBorder="1" applyAlignment="1">
      <alignment horizontal="centerContinuous"/>
    </xf>
    <xf numFmtId="0" fontId="116" fillId="0" borderId="0" xfId="0" applyFont="1" applyAlignment="1">
      <alignment horizontal="centerContinuous"/>
    </xf>
    <xf numFmtId="0" fontId="122" fillId="21" borderId="0" xfId="0" applyFont="1" applyFill="1" applyAlignment="1">
      <alignment horizontal="left"/>
    </xf>
    <xf numFmtId="0" fontId="123" fillId="21" borderId="0" xfId="0" applyFont="1" applyFill="1" applyAlignment="1">
      <alignment horizontal="left"/>
    </xf>
    <xf numFmtId="0" fontId="105" fillId="0" borderId="51" xfId="0" applyFont="1" applyBorder="1" applyAlignment="1">
      <alignment wrapText="1"/>
    </xf>
    <xf numFmtId="0" fontId="0" fillId="0" borderId="51" xfId="0" applyBorder="1" applyAlignment="1">
      <alignment wrapText="1"/>
    </xf>
    <xf numFmtId="0" fontId="96" fillId="21" borderId="61" xfId="0" applyFont="1" applyFill="1" applyBorder="1" applyAlignment="1">
      <alignment horizontal="center"/>
    </xf>
    <xf numFmtId="0" fontId="54" fillId="21" borderId="61" xfId="0" applyFont="1" applyFill="1" applyBorder="1" applyAlignment="1">
      <alignment horizontal="right"/>
    </xf>
    <xf numFmtId="0" fontId="47" fillId="21" borderId="61" xfId="0" applyFont="1" applyFill="1" applyBorder="1"/>
    <xf numFmtId="0" fontId="65" fillId="21" borderId="61" xfId="0" applyFont="1" applyFill="1" applyBorder="1"/>
    <xf numFmtId="166" fontId="60" fillId="21" borderId="61" xfId="0" applyNumberFormat="1" applyFont="1" applyFill="1" applyBorder="1"/>
    <xf numFmtId="166" fontId="107" fillId="21" borderId="61" xfId="0" applyNumberFormat="1" applyFont="1" applyFill="1" applyBorder="1"/>
    <xf numFmtId="166" fontId="75" fillId="21" borderId="61" xfId="0" applyNumberFormat="1" applyFont="1" applyFill="1" applyBorder="1"/>
    <xf numFmtId="166" fontId="62" fillId="21" borderId="61" xfId="0" applyNumberFormat="1" applyFont="1" applyFill="1" applyBorder="1"/>
    <xf numFmtId="0" fontId="96" fillId="21" borderId="26" xfId="0" applyFont="1" applyFill="1" applyBorder="1" applyAlignment="1">
      <alignment horizontal="center"/>
    </xf>
    <xf numFmtId="0" fontId="54" fillId="21" borderId="26" xfId="0" applyFont="1" applyFill="1" applyBorder="1" applyAlignment="1">
      <alignment horizontal="right"/>
    </xf>
    <xf numFmtId="0" fontId="47" fillId="21" borderId="26" xfId="0" applyFont="1" applyFill="1" applyBorder="1"/>
    <xf numFmtId="0" fontId="65" fillId="21" borderId="26" xfId="0" applyFont="1" applyFill="1" applyBorder="1"/>
    <xf numFmtId="166" fontId="75" fillId="21" borderId="26" xfId="0" applyNumberFormat="1" applyFont="1" applyFill="1" applyBorder="1"/>
    <xf numFmtId="166" fontId="107" fillId="21" borderId="26" xfId="0" applyNumberFormat="1" applyFont="1" applyFill="1" applyBorder="1"/>
    <xf numFmtId="0" fontId="96" fillId="21" borderId="33" xfId="0" applyFont="1" applyFill="1" applyBorder="1" applyAlignment="1">
      <alignment horizontal="center"/>
    </xf>
    <xf numFmtId="0" fontId="54" fillId="21" borderId="33" xfId="0" applyFont="1" applyFill="1" applyBorder="1" applyAlignment="1">
      <alignment horizontal="right"/>
    </xf>
    <xf numFmtId="0" fontId="47" fillId="21" borderId="33" xfId="0" applyFont="1" applyFill="1" applyBorder="1"/>
    <xf numFmtId="0" fontId="65" fillId="21" borderId="33" xfId="0" applyFont="1" applyFill="1" applyBorder="1"/>
    <xf numFmtId="166" fontId="75" fillId="21" borderId="33" xfId="0" applyNumberFormat="1" applyFont="1" applyFill="1" applyBorder="1"/>
    <xf numFmtId="166" fontId="107" fillId="21" borderId="33" xfId="0" applyNumberFormat="1" applyFont="1" applyFill="1" applyBorder="1"/>
    <xf numFmtId="0" fontId="10" fillId="21" borderId="61" xfId="0" applyFont="1" applyFill="1" applyBorder="1" applyAlignment="1">
      <alignment horizontal="center"/>
    </xf>
    <xf numFmtId="0" fontId="91" fillId="21" borderId="61" xfId="0" applyFont="1" applyFill="1" applyBorder="1" applyAlignment="1">
      <alignment horizontal="right"/>
    </xf>
    <xf numFmtId="0" fontId="20" fillId="21" borderId="61" xfId="0" applyFont="1" applyFill="1" applyBorder="1"/>
    <xf numFmtId="0" fontId="8" fillId="21" borderId="61" xfId="0" applyFont="1" applyFill="1" applyBorder="1"/>
    <xf numFmtId="0" fontId="98" fillId="21" borderId="61" xfId="0" applyFont="1" applyFill="1" applyBorder="1" applyAlignment="1">
      <alignment horizontal="right"/>
    </xf>
    <xf numFmtId="0" fontId="45" fillId="21" borderId="61" xfId="0" applyFont="1" applyFill="1" applyBorder="1"/>
    <xf numFmtId="0" fontId="100" fillId="21" borderId="61" xfId="0" applyFont="1" applyFill="1" applyBorder="1"/>
    <xf numFmtId="0" fontId="41" fillId="21" borderId="61" xfId="0" applyFont="1" applyFill="1" applyBorder="1" applyAlignment="1">
      <alignment horizontal="center"/>
    </xf>
    <xf numFmtId="0" fontId="105" fillId="21" borderId="61" xfId="0" applyFont="1" applyFill="1" applyBorder="1" applyAlignment="1">
      <alignment horizontal="right"/>
    </xf>
    <xf numFmtId="0" fontId="105" fillId="21" borderId="61" xfId="0" applyFont="1" applyFill="1" applyBorder="1"/>
    <xf numFmtId="0" fontId="96" fillId="21" borderId="56" xfId="0" applyFont="1" applyFill="1" applyBorder="1" applyAlignment="1">
      <alignment horizontal="center"/>
    </xf>
    <xf numFmtId="0" fontId="74" fillId="21" borderId="0" xfId="0" applyFont="1" applyFill="1" applyAlignment="1">
      <alignment horizontal="right"/>
    </xf>
    <xf numFmtId="0" fontId="47" fillId="21" borderId="0" xfId="0" applyFont="1" applyFill="1"/>
    <xf numFmtId="0" fontId="65" fillId="21" borderId="56" xfId="0" applyFont="1" applyFill="1" applyBorder="1"/>
    <xf numFmtId="0" fontId="107" fillId="21" borderId="61" xfId="0" applyFont="1" applyFill="1" applyBorder="1" applyAlignment="1">
      <alignment horizontal="center"/>
    </xf>
    <xf numFmtId="0" fontId="43" fillId="21" borderId="61" xfId="0" applyFont="1" applyFill="1" applyBorder="1" applyAlignment="1">
      <alignment horizontal="right"/>
    </xf>
    <xf numFmtId="165" fontId="46" fillId="21" borderId="61" xfId="0" applyNumberFormat="1" applyFont="1" applyFill="1" applyBorder="1"/>
    <xf numFmtId="165" fontId="31" fillId="21" borderId="61" xfId="0" applyNumberFormat="1" applyFont="1" applyFill="1" applyBorder="1"/>
    <xf numFmtId="165" fontId="39" fillId="21" borderId="61" xfId="0" applyNumberFormat="1" applyFont="1" applyFill="1" applyBorder="1"/>
    <xf numFmtId="45" fontId="93" fillId="21" borderId="61" xfId="0" applyNumberFormat="1" applyFont="1" applyFill="1" applyBorder="1"/>
    <xf numFmtId="1" fontId="6" fillId="21" borderId="61" xfId="0" applyNumberFormat="1" applyFont="1" applyFill="1" applyBorder="1"/>
    <xf numFmtId="0" fontId="74" fillId="21" borderId="61" xfId="0" applyFont="1" applyFill="1" applyBorder="1" applyAlignment="1">
      <alignment horizontal="right"/>
    </xf>
    <xf numFmtId="165" fontId="79" fillId="21" borderId="61" xfId="0" applyNumberFormat="1" applyFont="1" applyFill="1" applyBorder="1"/>
    <xf numFmtId="165" fontId="16" fillId="21" borderId="61" xfId="0" applyNumberFormat="1" applyFont="1" applyFill="1" applyBorder="1"/>
    <xf numFmtId="165" fontId="69" fillId="21" borderId="61" xfId="0" applyNumberFormat="1" applyFont="1" applyFill="1" applyBorder="1"/>
    <xf numFmtId="45" fontId="42" fillId="21" borderId="61" xfId="0" applyNumberFormat="1" applyFont="1" applyFill="1" applyBorder="1"/>
    <xf numFmtId="1" fontId="71" fillId="21" borderId="61" xfId="0" applyNumberFormat="1" applyFont="1" applyFill="1" applyBorder="1"/>
    <xf numFmtId="0" fontId="108" fillId="21" borderId="61" xfId="0" applyFont="1" applyFill="1" applyBorder="1" applyAlignment="1">
      <alignment horizontal="center"/>
    </xf>
    <xf numFmtId="165" fontId="5" fillId="21" borderId="61" xfId="0" applyNumberFormat="1" applyFont="1" applyFill="1" applyBorder="1"/>
    <xf numFmtId="45" fontId="49" fillId="21" borderId="61" xfId="0" applyNumberFormat="1" applyFont="1" applyFill="1" applyBorder="1"/>
    <xf numFmtId="1" fontId="24" fillId="21" borderId="61" xfId="0" applyNumberFormat="1" applyFont="1" applyFill="1" applyBorder="1"/>
    <xf numFmtId="0" fontId="7" fillId="21" borderId="61" xfId="0" applyFont="1" applyFill="1" applyBorder="1"/>
    <xf numFmtId="1" fontId="103" fillId="21" borderId="61" xfId="0" applyNumberFormat="1" applyFont="1" applyFill="1" applyBorder="1" applyAlignment="1">
      <alignment horizontal="center"/>
    </xf>
    <xf numFmtId="1" fontId="90" fillId="21" borderId="61" xfId="0" applyNumberFormat="1" applyFont="1" applyFill="1" applyBorder="1" applyAlignment="1">
      <alignment horizontal="center"/>
    </xf>
    <xf numFmtId="0" fontId="0" fillId="21" borderId="0" xfId="0" applyFill="1" applyAlignment="1">
      <alignment wrapText="1"/>
    </xf>
    <xf numFmtId="1" fontId="70" fillId="21" borderId="61" xfId="0" applyNumberFormat="1" applyFont="1" applyFill="1" applyBorder="1"/>
    <xf numFmtId="0" fontId="81" fillId="21" borderId="61" xfId="0" applyFont="1" applyFill="1" applyBorder="1"/>
    <xf numFmtId="1" fontId="85" fillId="21" borderId="61" xfId="0" applyNumberFormat="1" applyFont="1" applyFill="1" applyBorder="1" applyAlignment="1">
      <alignment horizontal="center"/>
    </xf>
    <xf numFmtId="1" fontId="30" fillId="21" borderId="61" xfId="0" applyNumberFormat="1" applyFont="1" applyFill="1" applyBorder="1" applyAlignment="1">
      <alignment horizontal="center"/>
    </xf>
    <xf numFmtId="0" fontId="65" fillId="21" borderId="39" xfId="0" applyFont="1" applyFill="1" applyBorder="1"/>
    <xf numFmtId="1" fontId="99" fillId="21" borderId="58" xfId="0" applyNumberFormat="1" applyFont="1" applyFill="1" applyBorder="1"/>
    <xf numFmtId="166" fontId="18" fillId="21" borderId="0" xfId="0" applyNumberFormat="1" applyFont="1" applyFill="1"/>
    <xf numFmtId="45" fontId="42" fillId="21" borderId="0" xfId="0" applyNumberFormat="1" applyFont="1" applyFill="1"/>
    <xf numFmtId="1" fontId="71" fillId="21" borderId="42" xfId="0" applyNumberFormat="1" applyFont="1" applyFill="1" applyBorder="1"/>
    <xf numFmtId="1" fontId="52" fillId="21" borderId="0" xfId="0" applyNumberFormat="1" applyFont="1" applyFill="1"/>
    <xf numFmtId="1" fontId="70" fillId="21" borderId="41" xfId="0" applyNumberFormat="1" applyFont="1" applyFill="1" applyBorder="1"/>
    <xf numFmtId="1" fontId="85" fillId="21" borderId="0" xfId="0" applyNumberFormat="1" applyFont="1" applyFill="1" applyAlignment="1">
      <alignment horizontal="center"/>
    </xf>
    <xf numFmtId="0" fontId="48" fillId="21" borderId="28" xfId="0" applyFont="1" applyFill="1" applyBorder="1" applyAlignment="1">
      <alignment horizontal="center"/>
    </xf>
    <xf numFmtId="164" fontId="83" fillId="21" borderId="61" xfId="0" applyNumberFormat="1" applyFont="1" applyFill="1" applyBorder="1"/>
    <xf numFmtId="164" fontId="11" fillId="21" borderId="61" xfId="0" applyNumberFormat="1" applyFont="1" applyFill="1" applyBorder="1"/>
    <xf numFmtId="0" fontId="51" fillId="21" borderId="61" xfId="0" applyFont="1" applyFill="1" applyBorder="1" applyAlignment="1">
      <alignment horizontal="center"/>
    </xf>
    <xf numFmtId="0" fontId="82" fillId="21" borderId="61" xfId="0" applyFont="1" applyFill="1" applyBorder="1" applyAlignment="1">
      <alignment horizontal="center"/>
    </xf>
    <xf numFmtId="0" fontId="105" fillId="21" borderId="61" xfId="0" applyFont="1" applyFill="1" applyBorder="1" applyAlignment="1">
      <alignment horizontal="center"/>
    </xf>
    <xf numFmtId="0" fontId="48" fillId="21" borderId="61" xfId="0" applyFont="1" applyFill="1" applyBorder="1" applyAlignment="1">
      <alignment horizontal="center"/>
    </xf>
    <xf numFmtId="0" fontId="19" fillId="21" borderId="61" xfId="0" applyFont="1" applyFill="1" applyBorder="1" applyAlignment="1">
      <alignment horizontal="center"/>
    </xf>
    <xf numFmtId="0" fontId="0" fillId="21" borderId="61" xfId="0" applyFill="1" applyBorder="1" applyAlignment="1">
      <alignment horizontal="center"/>
    </xf>
    <xf numFmtId="164" fontId="53" fillId="21" borderId="61" xfId="0" applyNumberFormat="1" applyFont="1" applyFill="1" applyBorder="1" applyAlignment="1">
      <alignment horizontal="center"/>
    </xf>
    <xf numFmtId="164" fontId="44" fillId="21" borderId="61" xfId="0" applyNumberFormat="1" applyFont="1" applyFill="1" applyBorder="1" applyAlignment="1">
      <alignment horizontal="center"/>
    </xf>
    <xf numFmtId="0" fontId="1" fillId="21" borderId="61" xfId="0" applyFont="1" applyFill="1" applyBorder="1" applyAlignment="1">
      <alignment horizontal="center"/>
    </xf>
    <xf numFmtId="164" fontId="13" fillId="21" borderId="61" xfId="0" applyNumberFormat="1" applyFont="1" applyFill="1" applyBorder="1" applyAlignment="1">
      <alignment horizontal="center"/>
    </xf>
    <xf numFmtId="0" fontId="61" fillId="21" borderId="61" xfId="0" applyFont="1" applyFill="1" applyBorder="1" applyAlignment="1">
      <alignment horizontal="center"/>
    </xf>
    <xf numFmtId="164" fontId="3" fillId="21" borderId="61" xfId="0" applyNumberFormat="1" applyFont="1" applyFill="1" applyBorder="1" applyAlignment="1">
      <alignment horizontal="center"/>
    </xf>
    <xf numFmtId="1" fontId="0" fillId="21" borderId="61" xfId="0" applyNumberFormat="1" applyFill="1" applyBorder="1" applyAlignment="1">
      <alignment horizontal="center"/>
    </xf>
    <xf numFmtId="164" fontId="0" fillId="21" borderId="61" xfId="0" applyNumberFormat="1" applyFill="1" applyBorder="1" applyAlignment="1">
      <alignment horizontal="center"/>
    </xf>
    <xf numFmtId="2" fontId="102" fillId="21" borderId="61" xfId="0" applyNumberFormat="1" applyFont="1" applyFill="1" applyBorder="1" applyAlignment="1">
      <alignment horizontal="center"/>
    </xf>
    <xf numFmtId="1" fontId="105" fillId="21" borderId="61" xfId="0" applyNumberFormat="1" applyFont="1" applyFill="1" applyBorder="1" applyAlignment="1">
      <alignment horizontal="center"/>
    </xf>
    <xf numFmtId="164" fontId="105" fillId="21" borderId="61" xfId="0" applyNumberFormat="1" applyFont="1" applyFill="1" applyBorder="1" applyAlignment="1">
      <alignment horizontal="center"/>
    </xf>
    <xf numFmtId="165" fontId="16" fillId="21" borderId="8" xfId="0" applyNumberFormat="1" applyFont="1" applyFill="1" applyBorder="1"/>
    <xf numFmtId="165" fontId="69" fillId="21" borderId="0" xfId="0" applyNumberFormat="1" applyFont="1" applyFill="1"/>
    <xf numFmtId="165" fontId="5" fillId="21" borderId="2" xfId="0" applyNumberFormat="1" applyFont="1" applyFill="1" applyBorder="1"/>
    <xf numFmtId="165" fontId="67" fillId="21" borderId="0" xfId="0" applyNumberFormat="1" applyFont="1" applyFill="1"/>
    <xf numFmtId="45" fontId="49" fillId="21" borderId="0" xfId="0" applyNumberFormat="1" applyFont="1" applyFill="1"/>
    <xf numFmtId="0" fontId="73" fillId="21" borderId="0" xfId="0" applyFont="1" applyFill="1"/>
    <xf numFmtId="0" fontId="110" fillId="0" borderId="26" xfId="0" applyFont="1" applyBorder="1" applyAlignment="1">
      <alignment horizontal="center"/>
    </xf>
    <xf numFmtId="0" fontId="54" fillId="0" borderId="26" xfId="0" applyFont="1" applyBorder="1" applyAlignment="1">
      <alignment horizontal="right"/>
    </xf>
    <xf numFmtId="0" fontId="74" fillId="0" borderId="26" xfId="0" applyFont="1" applyBorder="1" applyAlignment="1">
      <alignment horizontal="right"/>
    </xf>
    <xf numFmtId="0" fontId="47" fillId="0" borderId="26" xfId="0" applyFont="1" applyBorder="1"/>
    <xf numFmtId="165" fontId="79" fillId="0" borderId="58" xfId="0" applyNumberFormat="1" applyFont="1" applyBorder="1"/>
    <xf numFmtId="165" fontId="16" fillId="0" borderId="55" xfId="0" applyNumberFormat="1" applyFont="1" applyBorder="1"/>
    <xf numFmtId="1" fontId="71" fillId="0" borderId="56" xfId="0" applyNumberFormat="1" applyFont="1" applyBorder="1"/>
    <xf numFmtId="1" fontId="28" fillId="7" borderId="56" xfId="0" applyNumberFormat="1" applyFont="1" applyFill="1" applyBorder="1"/>
    <xf numFmtId="1" fontId="70" fillId="0" borderId="55" xfId="0" applyNumberFormat="1" applyFont="1" applyBorder="1"/>
    <xf numFmtId="165" fontId="79" fillId="0" borderId="61" xfId="0" applyNumberFormat="1" applyFont="1" applyBorder="1"/>
    <xf numFmtId="165" fontId="16" fillId="0" borderId="61" xfId="0" applyNumberFormat="1" applyFont="1" applyBorder="1"/>
    <xf numFmtId="165" fontId="95" fillId="20" borderId="61" xfId="0" applyNumberFormat="1" applyFont="1" applyFill="1" applyBorder="1"/>
    <xf numFmtId="165" fontId="32" fillId="9" borderId="61" xfId="0" applyNumberFormat="1" applyFont="1" applyFill="1" applyBorder="1"/>
    <xf numFmtId="1" fontId="28" fillId="7" borderId="61" xfId="0" applyNumberFormat="1" applyFont="1" applyFill="1" applyBorder="1"/>
    <xf numFmtId="0" fontId="54" fillId="0" borderId="0" xfId="0" applyFont="1" applyAlignment="1">
      <alignment horizontal="right"/>
    </xf>
    <xf numFmtId="165" fontId="79" fillId="0" borderId="0" xfId="0" applyNumberFormat="1" applyFont="1"/>
    <xf numFmtId="165" fontId="16" fillId="0" borderId="0" xfId="0" applyNumberFormat="1" applyFont="1"/>
    <xf numFmtId="165" fontId="95" fillId="20" borderId="0" xfId="0" applyNumberFormat="1" applyFont="1" applyFill="1"/>
    <xf numFmtId="1" fontId="28" fillId="7" borderId="0" xfId="0" applyNumberFormat="1" applyFont="1" applyFill="1"/>
    <xf numFmtId="1" fontId="70" fillId="0" borderId="0" xfId="0" applyNumberFormat="1" applyFont="1"/>
    <xf numFmtId="0" fontId="2" fillId="29" borderId="61" xfId="0" applyFont="1" applyFill="1" applyBorder="1" applyAlignment="1">
      <alignment horizontal="center" wrapText="1"/>
    </xf>
    <xf numFmtId="0" fontId="124" fillId="29" borderId="61" xfId="0" applyFont="1" applyFill="1" applyBorder="1" applyAlignment="1">
      <alignment wrapText="1"/>
    </xf>
    <xf numFmtId="0" fontId="3" fillId="21" borderId="61" xfId="0" applyFont="1" applyFill="1" applyBorder="1"/>
    <xf numFmtId="0" fontId="43" fillId="0" borderId="61" xfId="0" applyFont="1" applyBorder="1" applyAlignment="1">
      <alignment horizontal="right"/>
    </xf>
    <xf numFmtId="165" fontId="46" fillId="0" borderId="61" xfId="0" applyNumberFormat="1" applyFont="1" applyBorder="1"/>
    <xf numFmtId="165" fontId="31" fillId="0" borderId="61" xfId="0" applyNumberFormat="1" applyFont="1" applyBorder="1"/>
    <xf numFmtId="0" fontId="47" fillId="22" borderId="61" xfId="0" applyFont="1" applyFill="1" applyBorder="1"/>
    <xf numFmtId="1" fontId="99" fillId="0" borderId="61" xfId="0" applyNumberFormat="1" applyFont="1" applyBorder="1"/>
    <xf numFmtId="0" fontId="2" fillId="0" borderId="61" xfId="0" applyFont="1" applyBorder="1" applyAlignment="1">
      <alignment horizontal="center"/>
    </xf>
    <xf numFmtId="0" fontId="68" fillId="31" borderId="61" xfId="0" applyFont="1" applyFill="1" applyBorder="1" applyAlignment="1">
      <alignment horizontal="center" wrapText="1"/>
    </xf>
    <xf numFmtId="0" fontId="66" fillId="31" borderId="61" xfId="0" applyFont="1" applyFill="1" applyBorder="1" applyAlignment="1">
      <alignment horizontal="center" wrapText="1"/>
    </xf>
    <xf numFmtId="0" fontId="36" fillId="31" borderId="61" xfId="0" applyFont="1" applyFill="1" applyBorder="1" applyAlignment="1">
      <alignment horizontal="right" wrapText="1"/>
    </xf>
    <xf numFmtId="0" fontId="22" fillId="31" borderId="61" xfId="0" applyFont="1" applyFill="1" applyBorder="1" applyAlignment="1">
      <alignment wrapText="1"/>
    </xf>
    <xf numFmtId="0" fontId="34" fillId="31" borderId="61" xfId="0" applyFont="1" applyFill="1" applyBorder="1" applyAlignment="1">
      <alignment wrapText="1"/>
    </xf>
    <xf numFmtId="1" fontId="56" fillId="31" borderId="61" xfId="0" applyNumberFormat="1" applyFont="1" applyFill="1" applyBorder="1" applyAlignment="1">
      <alignment wrapText="1"/>
    </xf>
    <xf numFmtId="166" fontId="57" fillId="31" borderId="61" xfId="0" applyNumberFormat="1" applyFont="1" applyFill="1" applyBorder="1" applyAlignment="1">
      <alignment wrapText="1"/>
    </xf>
    <xf numFmtId="166" fontId="64" fillId="31" borderId="61" xfId="0" applyNumberFormat="1" applyFont="1" applyFill="1" applyBorder="1" applyAlignment="1">
      <alignment wrapText="1"/>
    </xf>
    <xf numFmtId="45" fontId="88" fillId="31" borderId="61" xfId="0" applyNumberFormat="1" applyFont="1" applyFill="1" applyBorder="1" applyAlignment="1">
      <alignment wrapText="1"/>
    </xf>
    <xf numFmtId="1" fontId="104" fillId="31" borderId="61" xfId="0" applyNumberFormat="1" applyFont="1" applyFill="1" applyBorder="1" applyAlignment="1">
      <alignment wrapText="1"/>
    </xf>
    <xf numFmtId="0" fontId="76" fillId="31" borderId="61" xfId="0" applyFont="1" applyFill="1" applyBorder="1" applyAlignment="1">
      <alignment wrapText="1"/>
    </xf>
    <xf numFmtId="0" fontId="3" fillId="31" borderId="61" xfId="0" applyFont="1" applyFill="1" applyBorder="1" applyAlignment="1">
      <alignment wrapText="1"/>
    </xf>
    <xf numFmtId="0" fontId="2" fillId="31" borderId="61" xfId="0" applyFont="1" applyFill="1" applyBorder="1" applyAlignment="1">
      <alignment horizontal="center" wrapText="1"/>
    </xf>
    <xf numFmtId="0" fontId="2" fillId="31" borderId="61" xfId="0" applyFont="1" applyFill="1" applyBorder="1" applyAlignment="1">
      <alignment horizontal="right" wrapText="1"/>
    </xf>
    <xf numFmtId="0" fontId="2" fillId="31" borderId="61" xfId="0" applyFont="1" applyFill="1" applyBorder="1" applyAlignment="1">
      <alignment wrapText="1"/>
    </xf>
    <xf numFmtId="1" fontId="2" fillId="0" borderId="60" xfId="0" applyNumberFormat="1" applyFont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5" fontId="2" fillId="0" borderId="51" xfId="0" applyNumberFormat="1" applyFont="1" applyBorder="1" applyAlignment="1">
      <alignment wrapText="1"/>
    </xf>
    <xf numFmtId="1" fontId="2" fillId="0" borderId="49" xfId="0" applyNumberFormat="1" applyFont="1" applyBorder="1" applyAlignment="1">
      <alignment wrapText="1"/>
    </xf>
    <xf numFmtId="0" fontId="2" fillId="0" borderId="39" xfId="0" applyFont="1" applyBorder="1"/>
    <xf numFmtId="0" fontId="2" fillId="0" borderId="15" xfId="0" applyFont="1" applyBorder="1" applyAlignment="1">
      <alignment horizontal="center" wrapText="1"/>
    </xf>
    <xf numFmtId="1" fontId="2" fillId="31" borderId="67" xfId="0" applyNumberFormat="1" applyFont="1" applyFill="1" applyBorder="1" applyAlignment="1">
      <alignment wrapText="1"/>
    </xf>
    <xf numFmtId="165" fontId="46" fillId="0" borderId="67" xfId="0" applyNumberFormat="1" applyFont="1" applyBorder="1"/>
    <xf numFmtId="165" fontId="79" fillId="0" borderId="67" xfId="0" applyNumberFormat="1" applyFont="1" applyBorder="1"/>
    <xf numFmtId="1" fontId="99" fillId="0" borderId="67" xfId="0" applyNumberFormat="1" applyFont="1" applyBorder="1"/>
    <xf numFmtId="166" fontId="2" fillId="31" borderId="94" xfId="0" applyNumberFormat="1" applyFont="1" applyFill="1" applyBorder="1" applyAlignment="1">
      <alignment wrapText="1"/>
    </xf>
    <xf numFmtId="45" fontId="2" fillId="31" borderId="95" xfId="0" applyNumberFormat="1" applyFont="1" applyFill="1" applyBorder="1" applyAlignment="1">
      <alignment wrapText="1"/>
    </xf>
    <xf numFmtId="165" fontId="31" fillId="0" borderId="90" xfId="0" applyNumberFormat="1" applyFont="1" applyBorder="1"/>
    <xf numFmtId="0" fontId="20" fillId="0" borderId="91" xfId="0" applyFont="1" applyBorder="1"/>
    <xf numFmtId="165" fontId="16" fillId="0" borderId="90" xfId="0" applyNumberFormat="1" applyFont="1" applyBorder="1"/>
    <xf numFmtId="0" fontId="47" fillId="0" borderId="91" xfId="0" applyFont="1" applyBorder="1"/>
    <xf numFmtId="165" fontId="16" fillId="0" borderId="92" xfId="0" applyNumberFormat="1" applyFont="1" applyBorder="1"/>
    <xf numFmtId="0" fontId="47" fillId="0" borderId="93" xfId="0" applyFont="1" applyBorder="1"/>
    <xf numFmtId="1" fontId="2" fillId="31" borderId="62" xfId="0" applyNumberFormat="1" applyFont="1" applyFill="1" applyBorder="1" applyAlignment="1">
      <alignment wrapText="1"/>
    </xf>
    <xf numFmtId="1" fontId="6" fillId="0" borderId="62" xfId="0" applyNumberFormat="1" applyFont="1" applyBorder="1"/>
    <xf numFmtId="1" fontId="71" fillId="0" borderId="62" xfId="0" applyNumberFormat="1" applyFont="1" applyBorder="1"/>
    <xf numFmtId="0" fontId="2" fillId="31" borderId="94" xfId="0" applyFont="1" applyFill="1" applyBorder="1" applyAlignment="1">
      <alignment wrapText="1"/>
    </xf>
    <xf numFmtId="0" fontId="2" fillId="31" borderId="96" xfId="0" applyFont="1" applyFill="1" applyBorder="1" applyAlignment="1">
      <alignment wrapText="1"/>
    </xf>
    <xf numFmtId="165" fontId="69" fillId="0" borderId="64" xfId="0" applyNumberFormat="1" applyFont="1" applyBorder="1"/>
    <xf numFmtId="165" fontId="16" fillId="22" borderId="90" xfId="0" applyNumberFormat="1" applyFont="1" applyFill="1" applyBorder="1"/>
    <xf numFmtId="0" fontId="47" fillId="22" borderId="91" xfId="0" applyFont="1" applyFill="1" applyBorder="1"/>
    <xf numFmtId="165" fontId="16" fillId="22" borderId="92" xfId="0" applyNumberFormat="1" applyFont="1" applyFill="1" applyBorder="1"/>
    <xf numFmtId="165" fontId="69" fillId="22" borderId="64" xfId="0" applyNumberFormat="1" applyFont="1" applyFill="1" applyBorder="1"/>
    <xf numFmtId="0" fontId="47" fillId="22" borderId="93" xfId="0" applyFont="1" applyFill="1" applyBorder="1"/>
    <xf numFmtId="45" fontId="42" fillId="0" borderId="91" xfId="0" applyNumberFormat="1" applyFont="1" applyBorder="1"/>
    <xf numFmtId="45" fontId="42" fillId="22" borderId="91" xfId="0" applyNumberFormat="1" applyFont="1" applyFill="1" applyBorder="1"/>
    <xf numFmtId="165" fontId="5" fillId="2" borderId="90" xfId="0" applyNumberFormat="1" applyFont="1" applyFill="1" applyBorder="1"/>
    <xf numFmtId="45" fontId="49" fillId="12" borderId="91" xfId="0" applyNumberFormat="1" applyFont="1" applyFill="1" applyBorder="1"/>
    <xf numFmtId="165" fontId="5" fillId="2" borderId="92" xfId="0" applyNumberFormat="1" applyFont="1" applyFill="1" applyBorder="1"/>
    <xf numFmtId="165" fontId="67" fillId="14" borderId="64" xfId="0" applyNumberFormat="1" applyFont="1" applyFill="1" applyBorder="1"/>
    <xf numFmtId="45" fontId="49" fillId="12" borderId="93" xfId="0" applyNumberFormat="1" applyFont="1" applyFill="1" applyBorder="1"/>
    <xf numFmtId="0" fontId="3" fillId="21" borderId="61" xfId="0" applyFont="1" applyFill="1" applyBorder="1" applyAlignment="1">
      <alignment horizontal="center"/>
    </xf>
    <xf numFmtId="0" fontId="106" fillId="21" borderId="61" xfId="0" applyFont="1" applyFill="1" applyBorder="1" applyAlignment="1">
      <alignment horizontal="center"/>
    </xf>
    <xf numFmtId="0" fontId="106" fillId="0" borderId="56" xfId="0" applyFont="1" applyBorder="1" applyAlignment="1">
      <alignment horizontal="center"/>
    </xf>
    <xf numFmtId="1" fontId="3" fillId="21" borderId="61" xfId="0" applyNumberFormat="1" applyFont="1" applyFill="1" applyBorder="1"/>
    <xf numFmtId="165" fontId="3" fillId="21" borderId="61" xfId="0" applyNumberFormat="1" applyFont="1" applyFill="1" applyBorder="1"/>
    <xf numFmtId="1" fontId="2" fillId="23" borderId="61" xfId="0" applyNumberFormat="1" applyFont="1" applyFill="1" applyBorder="1" applyAlignment="1">
      <alignment wrapText="1"/>
    </xf>
    <xf numFmtId="1" fontId="2" fillId="21" borderId="61" xfId="0" applyNumberFormat="1" applyFont="1" applyFill="1" applyBorder="1"/>
    <xf numFmtId="1" fontId="2" fillId="0" borderId="42" xfId="0" applyNumberFormat="1" applyFont="1" applyBorder="1"/>
    <xf numFmtId="1" fontId="2" fillId="22" borderId="61" xfId="0" applyNumberFormat="1" applyFont="1" applyFill="1" applyBorder="1"/>
    <xf numFmtId="1" fontId="2" fillId="8" borderId="61" xfId="0" applyNumberFormat="1" applyFont="1" applyFill="1" applyBorder="1"/>
    <xf numFmtId="0" fontId="3" fillId="21" borderId="0" xfId="0" applyFont="1" applyFill="1" applyAlignment="1">
      <alignment wrapText="1"/>
    </xf>
    <xf numFmtId="0" fontId="2" fillId="23" borderId="61" xfId="0" applyFont="1" applyFill="1" applyBorder="1" applyAlignment="1">
      <alignment horizontal="center" wrapText="1"/>
    </xf>
    <xf numFmtId="0" fontId="3" fillId="23" borderId="0" xfId="0" applyFont="1" applyFill="1" applyAlignment="1">
      <alignment wrapText="1"/>
    </xf>
    <xf numFmtId="0" fontId="0" fillId="23" borderId="0" xfId="0" applyFill="1" applyAlignment="1">
      <alignment wrapText="1"/>
    </xf>
    <xf numFmtId="0" fontId="74" fillId="21" borderId="61" xfId="0" applyFont="1" applyFill="1" applyBorder="1" applyAlignment="1">
      <alignment horizontal="left"/>
    </xf>
    <xf numFmtId="166" fontId="75" fillId="21" borderId="0" xfId="0" applyNumberFormat="1" applyFont="1" applyFill="1"/>
    <xf numFmtId="166" fontId="107" fillId="21" borderId="0" xfId="0" applyNumberFormat="1" applyFont="1" applyFill="1"/>
    <xf numFmtId="0" fontId="96" fillId="32" borderId="56" xfId="0" applyFont="1" applyFill="1" applyBorder="1" applyAlignment="1">
      <alignment horizontal="center"/>
    </xf>
    <xf numFmtId="0" fontId="74" fillId="32" borderId="0" xfId="0" applyFont="1" applyFill="1" applyAlignment="1">
      <alignment horizontal="right"/>
    </xf>
    <xf numFmtId="0" fontId="2" fillId="32" borderId="0" xfId="0" applyFont="1" applyFill="1" applyAlignment="1">
      <alignment horizontal="left"/>
    </xf>
    <xf numFmtId="0" fontId="2" fillId="32" borderId="0" xfId="0" applyFont="1" applyFill="1"/>
    <xf numFmtId="0" fontId="65" fillId="32" borderId="0" xfId="0" applyFont="1" applyFill="1"/>
    <xf numFmtId="166" fontId="75" fillId="32" borderId="0" xfId="0" applyNumberFormat="1" applyFont="1" applyFill="1"/>
    <xf numFmtId="166" fontId="107" fillId="32" borderId="0" xfId="0" applyNumberFormat="1" applyFont="1" applyFill="1"/>
    <xf numFmtId="0" fontId="89" fillId="21" borderId="61" xfId="0" applyFont="1" applyFill="1" applyBorder="1" applyAlignment="1">
      <alignment horizontal="left"/>
    </xf>
    <xf numFmtId="1" fontId="107" fillId="21" borderId="61" xfId="0" applyNumberFormat="1" applyFont="1" applyFill="1" applyBorder="1" applyAlignment="1">
      <alignment horizontal="center"/>
    </xf>
    <xf numFmtId="1" fontId="106" fillId="21" borderId="61" xfId="0" applyNumberFormat="1" applyFont="1" applyFill="1" applyBorder="1" applyAlignment="1">
      <alignment horizontal="center"/>
    </xf>
    <xf numFmtId="0" fontId="107" fillId="21" borderId="61" xfId="0" applyFont="1" applyFill="1" applyBorder="1"/>
    <xf numFmtId="0" fontId="106" fillId="21" borderId="61" xfId="0" applyFont="1" applyFill="1" applyBorder="1"/>
    <xf numFmtId="0" fontId="2" fillId="0" borderId="0" xfId="0" applyFont="1" applyAlignment="1">
      <alignment horizontal="center" wrapText="1"/>
    </xf>
    <xf numFmtId="0" fontId="2" fillId="21" borderId="61" xfId="0" applyFont="1" applyFill="1" applyBorder="1" applyAlignment="1">
      <alignment horizontal="center"/>
    </xf>
    <xf numFmtId="164" fontId="2" fillId="23" borderId="61" xfId="0" applyNumberFormat="1" applyFont="1" applyFill="1" applyBorder="1" applyAlignment="1">
      <alignment horizontal="center" wrapText="1"/>
    </xf>
    <xf numFmtId="0" fontId="2" fillId="23" borderId="61" xfId="0" applyFont="1" applyFill="1" applyBorder="1" applyAlignment="1">
      <alignment horizontal="right" wrapText="1"/>
    </xf>
    <xf numFmtId="0" fontId="2" fillId="23" borderId="6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33" borderId="61" xfId="0" applyFont="1" applyFill="1" applyBorder="1" applyAlignment="1">
      <alignment horizontal="center" wrapText="1"/>
    </xf>
    <xf numFmtId="164" fontId="2" fillId="33" borderId="61" xfId="0" applyNumberFormat="1" applyFont="1" applyFill="1" applyBorder="1" applyAlignment="1">
      <alignment horizontal="center" wrapText="1"/>
    </xf>
    <xf numFmtId="0" fontId="2" fillId="33" borderId="61" xfId="0" applyFont="1" applyFill="1" applyBorder="1" applyAlignment="1">
      <alignment horizontal="right" wrapText="1"/>
    </xf>
    <xf numFmtId="0" fontId="2" fillId="33" borderId="61" xfId="0" applyFont="1" applyFill="1" applyBorder="1" applyAlignment="1">
      <alignment wrapText="1"/>
    </xf>
    <xf numFmtId="164" fontId="19" fillId="0" borderId="61" xfId="0" applyNumberFormat="1" applyFont="1" applyBorder="1" applyAlignment="1">
      <alignment horizontal="center"/>
    </xf>
    <xf numFmtId="165" fontId="2" fillId="21" borderId="61" xfId="0" applyNumberFormat="1" applyFont="1" applyFill="1" applyBorder="1"/>
    <xf numFmtId="0" fontId="110" fillId="23" borderId="26" xfId="0" applyFont="1" applyFill="1" applyBorder="1" applyAlignment="1">
      <alignment horizontal="center" wrapText="1"/>
    </xf>
    <xf numFmtId="0" fontId="110" fillId="23" borderId="26" xfId="0" applyFont="1" applyFill="1" applyBorder="1" applyAlignment="1">
      <alignment horizontal="left"/>
    </xf>
    <xf numFmtId="0" fontId="110" fillId="23" borderId="26" xfId="0" applyFont="1" applyFill="1" applyBorder="1" applyAlignment="1">
      <alignment horizontal="left" wrapText="1"/>
    </xf>
    <xf numFmtId="0" fontId="110" fillId="23" borderId="26" xfId="0" applyFont="1" applyFill="1" applyBorder="1" applyAlignment="1">
      <alignment wrapText="1"/>
    </xf>
    <xf numFmtId="164" fontId="110" fillId="23" borderId="26" xfId="0" applyNumberFormat="1" applyFont="1" applyFill="1" applyBorder="1" applyAlignment="1">
      <alignment horizontal="center" wrapText="1"/>
    </xf>
    <xf numFmtId="0" fontId="108" fillId="23" borderId="26" xfId="0" applyFont="1" applyFill="1" applyBorder="1" applyAlignment="1">
      <alignment horizontal="center" wrapText="1"/>
    </xf>
    <xf numFmtId="0" fontId="129" fillId="23" borderId="61" xfId="0" applyFont="1" applyFill="1" applyBorder="1" applyAlignment="1">
      <alignment wrapText="1"/>
    </xf>
    <xf numFmtId="45" fontId="129" fillId="23" borderId="61" xfId="0" applyNumberFormat="1" applyFont="1" applyFill="1" applyBorder="1" applyAlignment="1">
      <alignment wrapText="1"/>
    </xf>
    <xf numFmtId="1" fontId="129" fillId="23" borderId="61" xfId="0" applyNumberFormat="1" applyFont="1" applyFill="1" applyBorder="1" applyAlignment="1">
      <alignment wrapText="1"/>
    </xf>
    <xf numFmtId="165" fontId="130" fillId="21" borderId="61" xfId="0" applyNumberFormat="1" applyFont="1" applyFill="1" applyBorder="1"/>
    <xf numFmtId="45" fontId="130" fillId="21" borderId="61" xfId="0" applyNumberFormat="1" applyFont="1" applyFill="1" applyBorder="1"/>
    <xf numFmtId="1" fontId="129" fillId="21" borderId="61" xfId="0" applyNumberFormat="1" applyFont="1" applyFill="1" applyBorder="1"/>
    <xf numFmtId="0" fontId="130" fillId="0" borderId="0" xfId="0" applyFont="1"/>
    <xf numFmtId="45" fontId="130" fillId="0" borderId="0" xfId="0" applyNumberFormat="1" applyFont="1"/>
    <xf numFmtId="1" fontId="129" fillId="0" borderId="42" xfId="0" applyNumberFormat="1" applyFont="1" applyBorder="1"/>
    <xf numFmtId="165" fontId="107" fillId="21" borderId="61" xfId="0" applyNumberFormat="1" applyFont="1" applyFill="1" applyBorder="1"/>
    <xf numFmtId="165" fontId="131" fillId="21" borderId="61" xfId="0" applyNumberFormat="1" applyFont="1" applyFill="1" applyBorder="1"/>
    <xf numFmtId="165" fontId="106" fillId="21" borderId="61" xfId="0" applyNumberFormat="1" applyFont="1" applyFill="1" applyBorder="1"/>
    <xf numFmtId="165" fontId="132" fillId="21" borderId="61" xfId="0" applyNumberFormat="1" applyFont="1" applyFill="1" applyBorder="1"/>
    <xf numFmtId="165" fontId="108" fillId="21" borderId="61" xfId="0" applyNumberFormat="1" applyFont="1" applyFill="1" applyBorder="1"/>
    <xf numFmtId="0" fontId="94" fillId="21" borderId="61" xfId="0" applyFont="1" applyFill="1" applyBorder="1"/>
    <xf numFmtId="0" fontId="15" fillId="21" borderId="61" xfId="0" applyFont="1" applyFill="1" applyBorder="1"/>
    <xf numFmtId="45" fontId="3" fillId="21" borderId="61" xfId="0" applyNumberFormat="1" applyFont="1" applyFill="1" applyBorder="1"/>
    <xf numFmtId="0" fontId="3" fillId="33" borderId="0" xfId="0" applyFont="1" applyFill="1" applyAlignment="1">
      <alignment wrapText="1"/>
    </xf>
    <xf numFmtId="49" fontId="110" fillId="23" borderId="61" xfId="0" applyNumberFormat="1" applyFont="1" applyFill="1" applyBorder="1" applyAlignment="1">
      <alignment horizontal="center" wrapText="1"/>
    </xf>
    <xf numFmtId="2" fontId="107" fillId="21" borderId="61" xfId="0" applyNumberFormat="1" applyFont="1" applyFill="1" applyBorder="1" applyAlignment="1">
      <alignment horizontal="center"/>
    </xf>
    <xf numFmtId="1" fontId="3" fillId="21" borderId="61" xfId="0" applyNumberFormat="1" applyFont="1" applyFill="1" applyBorder="1" applyAlignment="1">
      <alignment horizontal="center"/>
    </xf>
    <xf numFmtId="0" fontId="3" fillId="30" borderId="0" xfId="0" applyFont="1" applyFill="1" applyAlignment="1">
      <alignment horizontal="center" wrapText="1"/>
    </xf>
    <xf numFmtId="0" fontId="108" fillId="23" borderId="61" xfId="0" applyFont="1" applyFill="1" applyBorder="1" applyAlignment="1">
      <alignment horizontal="left" wrapText="1"/>
    </xf>
    <xf numFmtId="0" fontId="2" fillId="30" borderId="11" xfId="0" applyFont="1" applyFill="1" applyBorder="1" applyAlignment="1">
      <alignment wrapText="1"/>
    </xf>
    <xf numFmtId="0" fontId="109" fillId="23" borderId="26" xfId="0" applyFont="1" applyFill="1" applyBorder="1" applyAlignment="1">
      <alignment horizontal="center" wrapText="1"/>
    </xf>
    <xf numFmtId="164" fontId="109" fillId="23" borderId="26" xfId="0" applyNumberFormat="1" applyFont="1" applyFill="1" applyBorder="1" applyAlignment="1">
      <alignment horizontal="center" wrapText="1"/>
    </xf>
    <xf numFmtId="164" fontId="106" fillId="21" borderId="61" xfId="0" applyNumberFormat="1" applyFont="1" applyFill="1" applyBorder="1" applyAlignment="1">
      <alignment horizontal="center"/>
    </xf>
    <xf numFmtId="164" fontId="106" fillId="21" borderId="61" xfId="1" applyNumberFormat="1" applyFont="1" applyFill="1" applyBorder="1" applyAlignment="1" applyProtection="1">
      <alignment horizontal="center"/>
      <protection locked="0"/>
    </xf>
    <xf numFmtId="164" fontId="106" fillId="0" borderId="0" xfId="0" applyNumberFormat="1" applyFont="1" applyAlignment="1">
      <alignment horizontal="center"/>
    </xf>
    <xf numFmtId="0" fontId="110" fillId="23" borderId="61" xfId="0" applyFont="1" applyFill="1" applyBorder="1" applyAlignment="1">
      <alignment horizontal="left" wrapText="1"/>
    </xf>
    <xf numFmtId="0" fontId="110" fillId="23" borderId="61" xfId="0" applyFont="1" applyFill="1" applyBorder="1" applyAlignment="1">
      <alignment wrapText="1"/>
    </xf>
    <xf numFmtId="0" fontId="110" fillId="23" borderId="61" xfId="0" applyFont="1" applyFill="1" applyBorder="1" applyAlignment="1">
      <alignment horizontal="center" wrapText="1"/>
    </xf>
    <xf numFmtId="0" fontId="119" fillId="23" borderId="61" xfId="0" applyFont="1" applyFill="1" applyBorder="1" applyAlignment="1">
      <alignment horizontal="center" wrapText="1"/>
    </xf>
    <xf numFmtId="0" fontId="76" fillId="0" borderId="43" xfId="0" applyFont="1" applyBorder="1" applyAlignment="1">
      <alignment wrapText="1"/>
    </xf>
    <xf numFmtId="0" fontId="34" fillId="0" borderId="21" xfId="0" applyFont="1" applyBorder="1" applyAlignment="1">
      <alignment wrapText="1"/>
    </xf>
    <xf numFmtId="0" fontId="27" fillId="0" borderId="15" xfId="0" applyFont="1" applyBorder="1" applyAlignment="1">
      <alignment horizontal="center" wrapText="1"/>
    </xf>
    <xf numFmtId="0" fontId="68" fillId="0" borderId="40" xfId="0" applyFont="1" applyBorder="1" applyAlignment="1">
      <alignment horizontal="center" wrapText="1"/>
    </xf>
    <xf numFmtId="0" fontId="63" fillId="31" borderId="61" xfId="0" applyFont="1" applyFill="1" applyBorder="1" applyAlignment="1">
      <alignment horizontal="left" wrapText="1"/>
    </xf>
    <xf numFmtId="0" fontId="22" fillId="31" borderId="61" xfId="0" applyFont="1" applyFill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31" borderId="61" xfId="0" applyFont="1" applyFill="1" applyBorder="1" applyAlignment="1">
      <alignment horizontal="left" wrapText="1"/>
    </xf>
    <xf numFmtId="0" fontId="2" fillId="31" borderId="61" xfId="0" applyFont="1" applyFill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0" fillId="0" borderId="53" xfId="0" applyBorder="1" applyAlignment="1">
      <alignment horizontal="right"/>
    </xf>
    <xf numFmtId="0" fontId="0" fillId="0" borderId="32" xfId="0" applyBorder="1"/>
    <xf numFmtId="0" fontId="110" fillId="0" borderId="15" xfId="0" applyFont="1" applyBorder="1" applyAlignment="1">
      <alignment horizontal="center" wrapText="1"/>
    </xf>
    <xf numFmtId="0" fontId="110" fillId="0" borderId="40" xfId="0" applyFont="1" applyBorder="1" applyAlignment="1">
      <alignment horizontal="center" wrapText="1"/>
    </xf>
    <xf numFmtId="0" fontId="110" fillId="23" borderId="67" xfId="0" applyFont="1" applyFill="1" applyBorder="1" applyAlignment="1">
      <alignment wrapText="1"/>
    </xf>
    <xf numFmtId="0" fontId="110" fillId="23" borderId="68" xfId="0" applyFont="1" applyFill="1" applyBorder="1" applyAlignment="1">
      <alignment wrapText="1"/>
    </xf>
    <xf numFmtId="0" fontId="110" fillId="29" borderId="61" xfId="0" applyFont="1" applyFill="1" applyBorder="1" applyAlignment="1">
      <alignment horizontal="left" wrapText="1"/>
    </xf>
    <xf numFmtId="0" fontId="110" fillId="29" borderId="61" xfId="0" applyFont="1" applyFill="1" applyBorder="1" applyAlignment="1">
      <alignment wrapText="1"/>
    </xf>
    <xf numFmtId="0" fontId="111" fillId="23" borderId="61" xfId="0" applyFont="1" applyFill="1" applyBorder="1" applyAlignment="1">
      <alignment horizontal="left" wrapText="1"/>
    </xf>
    <xf numFmtId="0" fontId="111" fillId="23" borderId="61" xfId="0" applyFont="1" applyFill="1" applyBorder="1" applyAlignment="1">
      <alignment wrapText="1"/>
    </xf>
    <xf numFmtId="0" fontId="112" fillId="0" borderId="35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2" fontId="102" fillId="0" borderId="0" xfId="0" applyNumberFormat="1" applyFont="1" applyAlignment="1">
      <alignment horizontal="center"/>
    </xf>
    <xf numFmtId="0" fontId="63" fillId="0" borderId="36" xfId="0" applyFont="1" applyBorder="1" applyAlignment="1">
      <alignment horizontal="left" wrapText="1"/>
    </xf>
    <xf numFmtId="0" fontId="22" fillId="0" borderId="11" xfId="0" applyFont="1" applyBorder="1" applyAlignment="1">
      <alignment wrapText="1"/>
    </xf>
    <xf numFmtId="0" fontId="106" fillId="30" borderId="0" xfId="0" applyFont="1" applyFill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281940</xdr:colOff>
      <xdr:row>44</xdr:row>
      <xdr:rowOff>91440</xdr:rowOff>
    </xdr:to>
    <xdr:sp macro="" textlink="">
      <xdr:nvSpPr>
        <xdr:cNvPr id="3078" name="Rectangle 6" hidden="1">
          <a:extLst>
            <a:ext uri="{FF2B5EF4-FFF2-40B4-BE49-F238E27FC236}">
              <a16:creationId xmlns:a16="http://schemas.microsoft.com/office/drawing/2014/main" id="{00000000-0008-0000-0600-0000060C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281940</xdr:colOff>
      <xdr:row>44</xdr:row>
      <xdr:rowOff>91440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281940</xdr:colOff>
      <xdr:row>44</xdr:row>
      <xdr:rowOff>91440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281940</xdr:colOff>
      <xdr:row>44</xdr:row>
      <xdr:rowOff>91440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6" name="AutoShape 6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6" name="AutoShape 6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142875</xdr:colOff>
      <xdr:row>46</xdr:row>
      <xdr:rowOff>9525</xdr:rowOff>
    </xdr:to>
    <xdr:sp macro="" textlink="">
      <xdr:nvSpPr>
        <xdr:cNvPr id="27" name="AutoShape 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52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304800</xdr:colOff>
      <xdr:row>44</xdr:row>
      <xdr:rowOff>91440</xdr:rowOff>
    </xdr:to>
    <xdr:sp macro="" textlink="">
      <xdr:nvSpPr>
        <xdr:cNvPr id="28" name="AutoShape 6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1144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4099" name="Rectangle 3" hidden="1">
          <a:extLst>
            <a:ext uri="{FF2B5EF4-FFF2-40B4-BE49-F238E27FC236}">
              <a16:creationId xmlns:a16="http://schemas.microsoft.com/office/drawing/2014/main" id="{00000000-0008-0000-0700-0000031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19" name="AutoShape 3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590550</xdr:colOff>
      <xdr:row>45</xdr:row>
      <xdr:rowOff>114300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771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411480</xdr:colOff>
      <xdr:row>44</xdr:row>
      <xdr:rowOff>30480</xdr:rowOff>
    </xdr:to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096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91440</xdr:colOff>
      <xdr:row>40</xdr:row>
      <xdr:rowOff>76200</xdr:rowOff>
    </xdr:to>
    <xdr:sp macro="" textlink="">
      <xdr:nvSpPr>
        <xdr:cNvPr id="1030" name="Rectangle 6" hidden="1">
          <a:extLst>
            <a:ext uri="{FF2B5EF4-FFF2-40B4-BE49-F238E27FC236}">
              <a16:creationId xmlns:a16="http://schemas.microsoft.com/office/drawing/2014/main" id="{00000000-0008-0000-1800-000006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91440</xdr:colOff>
      <xdr:row>40</xdr:row>
      <xdr:rowOff>76200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39740" cy="106832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91440</xdr:colOff>
      <xdr:row>40</xdr:row>
      <xdr:rowOff>76200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39740" cy="106832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91440</xdr:colOff>
      <xdr:row>40</xdr:row>
      <xdr:rowOff>76200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39740" cy="106832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6" name="AutoShape 6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6" name="AutoShape 6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247650</xdr:colOff>
      <xdr:row>40</xdr:row>
      <xdr:rowOff>161925</xdr:rowOff>
    </xdr:to>
    <xdr:sp macro="" textlink="">
      <xdr:nvSpPr>
        <xdr:cNvPr id="27" name="AutoShape 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35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114300</xdr:colOff>
      <xdr:row>40</xdr:row>
      <xdr:rowOff>76200</xdr:rowOff>
    </xdr:to>
    <xdr:sp macro="" textlink="">
      <xdr:nvSpPr>
        <xdr:cNvPr id="28" name="AutoShape 6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547360" cy="1068324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236220</xdr:colOff>
      <xdr:row>32</xdr:row>
      <xdr:rowOff>152400</xdr:rowOff>
    </xdr:to>
    <xdr:sp macro="" textlink="">
      <xdr:nvSpPr>
        <xdr:cNvPr id="2051" name="Rectangle 3" hidden="1">
          <a:extLst>
            <a:ext uri="{FF2B5EF4-FFF2-40B4-BE49-F238E27FC236}">
              <a16:creationId xmlns:a16="http://schemas.microsoft.com/office/drawing/2014/main" id="{00000000-0008-0000-1900-00000308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236220</xdr:colOff>
      <xdr:row>32</xdr:row>
      <xdr:rowOff>152400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64040" cy="125806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236220</xdr:colOff>
      <xdr:row>32</xdr:row>
      <xdr:rowOff>152400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64040" cy="125806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236220</xdr:colOff>
      <xdr:row>32</xdr:row>
      <xdr:rowOff>152400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64040" cy="125806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67850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19" name="AutoShape 3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457200</xdr:colOff>
      <xdr:row>33</xdr:row>
      <xdr:rowOff>9525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2175" cy="12582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228600</xdr:colOff>
      <xdr:row>32</xdr:row>
      <xdr:rowOff>152400</xdr:rowOff>
    </xdr:to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84080" cy="1258062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I67"/>
  <sheetViews>
    <sheetView tabSelected="1" zoomScale="85" zoomScaleNormal="85" workbookViewId="0">
      <pane xSplit="5" ySplit="1" topLeftCell="H2" activePane="bottomRight" state="frozen"/>
      <selection pane="topRight" activeCell="F1" sqref="F1"/>
      <selection pane="bottomLeft" activeCell="A2" sqref="A2"/>
      <selection pane="bottomRight" activeCell="V45" sqref="V45"/>
    </sheetView>
  </sheetViews>
  <sheetFormatPr defaultColWidth="8.7109375" defaultRowHeight="12.75" customHeight="1" x14ac:dyDescent="0.2"/>
  <cols>
    <col min="1" max="1" width="5.42578125" style="14" customWidth="1"/>
    <col min="2" max="2" width="3.7109375" style="54" customWidth="1"/>
    <col min="3" max="3" width="3.7109375" style="65" customWidth="1"/>
    <col min="4" max="4" width="4.28515625" style="14" customWidth="1"/>
    <col min="5" max="5" width="17.85546875" style="54" customWidth="1"/>
    <col min="6" max="6" width="17.7109375" style="34" customWidth="1"/>
    <col min="7" max="7" width="21.7109375" style="34" customWidth="1"/>
    <col min="8" max="8" width="12.28515625" style="14" customWidth="1"/>
    <col min="9" max="9" width="8.42578125" style="14" customWidth="1"/>
    <col min="10" max="10" width="9" style="14" customWidth="1"/>
    <col min="11" max="11" width="10.7109375" style="14" customWidth="1"/>
    <col min="12" max="12" width="10" style="8" customWidth="1"/>
    <col min="13" max="13" width="9.28515625" style="8" customWidth="1"/>
    <col min="14" max="14" width="9.42578125" style="692" customWidth="1"/>
    <col min="15" max="15" width="7.85546875" style="174" customWidth="1"/>
    <col min="16" max="16" width="8" style="174" customWidth="1"/>
    <col min="17" max="17" width="3.7109375" style="77" customWidth="1"/>
    <col min="18" max="21" width="5.7109375" style="173" customWidth="1"/>
    <col min="22" max="22" width="6.85546875" style="173" customWidth="1"/>
    <col min="23" max="23" width="6.28515625" style="173" customWidth="1"/>
    <col min="24" max="25" width="5.7109375" style="173" customWidth="1"/>
    <col min="26" max="26" width="3.7109375" style="76" customWidth="1"/>
    <col min="27" max="27" width="5.7109375" style="173" customWidth="1"/>
    <col min="28" max="28" width="6" style="173" customWidth="1"/>
    <col min="29" max="29" width="5.7109375" style="173" customWidth="1"/>
    <col min="30" max="30" width="6.7109375" style="173" customWidth="1"/>
    <col min="31" max="31" width="5.7109375" style="173" customWidth="1"/>
    <col min="32" max="32" width="6.28515625" style="173" customWidth="1"/>
    <col min="33" max="33" width="5.7109375" style="173" customWidth="1"/>
    <col min="34" max="34" width="7.28515625" style="173" customWidth="1"/>
    <col min="35" max="35" width="3.7109375" customWidth="1"/>
  </cols>
  <sheetData>
    <row r="1" spans="1:35" s="176" customFormat="1" ht="40.9" customHeight="1" x14ac:dyDescent="0.2">
      <c r="A1" s="658" t="s">
        <v>228</v>
      </c>
      <c r="B1" s="659" t="s">
        <v>229</v>
      </c>
      <c r="C1" s="659"/>
      <c r="D1" s="658" t="s">
        <v>32</v>
      </c>
      <c r="E1" s="660" t="s">
        <v>230</v>
      </c>
      <c r="F1" s="661" t="s">
        <v>231</v>
      </c>
      <c r="G1" s="661" t="s">
        <v>232</v>
      </c>
      <c r="H1" s="658" t="s">
        <v>6</v>
      </c>
      <c r="I1" s="658" t="s">
        <v>7</v>
      </c>
      <c r="J1" s="658" t="s">
        <v>8</v>
      </c>
      <c r="K1" s="658" t="s">
        <v>9</v>
      </c>
      <c r="L1" s="662" t="s">
        <v>10</v>
      </c>
      <c r="M1" s="662" t="s">
        <v>11</v>
      </c>
      <c r="N1" s="689" t="s">
        <v>12</v>
      </c>
      <c r="O1" s="663" t="s">
        <v>13</v>
      </c>
      <c r="P1" s="663" t="s">
        <v>14</v>
      </c>
      <c r="Q1" s="688"/>
      <c r="R1" s="348" t="s">
        <v>15</v>
      </c>
      <c r="S1" s="348" t="s">
        <v>16</v>
      </c>
      <c r="T1" s="348" t="s">
        <v>17</v>
      </c>
      <c r="U1" s="348" t="s">
        <v>18</v>
      </c>
      <c r="V1" s="348" t="s">
        <v>19</v>
      </c>
      <c r="W1" s="348" t="s">
        <v>20</v>
      </c>
      <c r="X1" s="348" t="s">
        <v>21</v>
      </c>
      <c r="Y1" s="348" t="s">
        <v>22</v>
      </c>
      <c r="Z1" s="349"/>
      <c r="AA1" s="348" t="s">
        <v>23</v>
      </c>
      <c r="AB1" s="686" t="s">
        <v>24</v>
      </c>
      <c r="AC1" s="348" t="s">
        <v>25</v>
      </c>
      <c r="AD1" s="348" t="s">
        <v>26</v>
      </c>
      <c r="AE1" s="348" t="s">
        <v>27</v>
      </c>
      <c r="AF1" s="348" t="s">
        <v>28</v>
      </c>
      <c r="AG1" s="348" t="s">
        <v>29</v>
      </c>
      <c r="AH1" s="348" t="s">
        <v>30</v>
      </c>
      <c r="AI1" s="175"/>
    </row>
    <row r="2" spans="1:35" s="496" customFormat="1" x14ac:dyDescent="0.2">
      <c r="A2" s="516">
        <v>1</v>
      </c>
      <c r="B2" s="483" t="s">
        <v>31</v>
      </c>
      <c r="C2" s="640"/>
      <c r="D2" s="516"/>
      <c r="E2" s="471"/>
      <c r="F2" s="471"/>
      <c r="G2" s="471"/>
      <c r="H2" s="499">
        <f>100-Udholdenhed!AQ2</f>
        <v>100</v>
      </c>
      <c r="I2" s="499">
        <f>100-Terræn!BG2</f>
        <v>100</v>
      </c>
      <c r="J2" s="499">
        <f>100-Lydighed!I2</f>
        <v>0</v>
      </c>
      <c r="K2" s="499">
        <f>100-Gangarter!Z2</f>
        <v>0</v>
      </c>
      <c r="L2" s="521">
        <f>100-Hurtighed!P2</f>
        <v>100</v>
      </c>
      <c r="M2" s="521">
        <f t="shared" ref="M2:M33" si="0">SUM(H2:L2)</f>
        <v>300</v>
      </c>
      <c r="N2" s="690"/>
      <c r="O2" s="641">
        <f t="shared" ref="O2:O33" si="1">IF((MIN(H2:L2)=0),0,M2)</f>
        <v>0</v>
      </c>
      <c r="P2" s="641">
        <f>IF((MIN(H2:L2)=0),0,N2)</f>
        <v>0</v>
      </c>
      <c r="Q2" s="642"/>
      <c r="R2" s="643">
        <f t="shared" ref="R2:R22" si="2">IF((C2=1),IF((D2&gt;0),-1,M2),-1)</f>
        <v>-1</v>
      </c>
      <c r="S2" s="643">
        <f t="shared" ref="S2:S22" si="3">IF((C2=1),IF((D2&gt;0),N2,-1),-1)</f>
        <v>-1</v>
      </c>
      <c r="T2" s="643">
        <f t="shared" ref="T2:T24" si="4">IF((C2=2),IF((D2&gt;0),-1,M2),-1)</f>
        <v>-1</v>
      </c>
      <c r="U2" s="643">
        <f t="shared" ref="U2:U24" si="5">IF((C2=2),IF((D2&gt;0),N2,-1),-1)</f>
        <v>-1</v>
      </c>
      <c r="V2" s="643">
        <f t="shared" ref="V2:V33" si="6">IF((C2=3),IF((D2&gt;0),-1,M2),-1)</f>
        <v>-1</v>
      </c>
      <c r="W2" s="643">
        <f t="shared" ref="W2:W33" si="7">IF((C2=3),IF((D2&gt;0),N2,-1),-1)</f>
        <v>-1</v>
      </c>
      <c r="X2" s="643">
        <f t="shared" ref="X2:X33" si="8">IF((C2=4),IF((D2&gt;0),-1,M2),-1)</f>
        <v>-1</v>
      </c>
      <c r="Y2" s="643">
        <f t="shared" ref="Y2:Y33" si="9">IF((C2=4),IF((D2&gt;0),N2,-1),-1)</f>
        <v>-1</v>
      </c>
      <c r="Z2" s="644"/>
      <c r="AA2" s="643">
        <f t="shared" ref="AA2:AA33" si="10">RANK(R2,R:R)</f>
        <v>1</v>
      </c>
      <c r="AB2" s="643">
        <f t="shared" ref="AB2:AB33" si="11">RANK(S2,S:S)</f>
        <v>1</v>
      </c>
      <c r="AC2" s="643">
        <f t="shared" ref="AC2:AC33" si="12">RANK(T2,T:T)</f>
        <v>1</v>
      </c>
      <c r="AD2" s="643">
        <f t="shared" ref="AD2:AD33" si="13">RANK(U2,U:U)</f>
        <v>1</v>
      </c>
      <c r="AE2" s="643">
        <f t="shared" ref="AE2:AE33" si="14">RANK(V2,V:V)</f>
        <v>1</v>
      </c>
      <c r="AF2" s="643">
        <f t="shared" ref="AF2:AF33" si="15">RANK(W2,W:W)</f>
        <v>1</v>
      </c>
      <c r="AG2" s="643">
        <f t="shared" ref="AG2:AG33" si="16">RANK(X2,X:X)</f>
        <v>1</v>
      </c>
      <c r="AH2" s="643">
        <f t="shared" ref="AH2:AH33" si="17">RANK(Y2,Y:Y)</f>
        <v>1</v>
      </c>
      <c r="AI2" s="474"/>
    </row>
    <row r="3" spans="1:35" s="496" customFormat="1" x14ac:dyDescent="0.2">
      <c r="A3" s="516">
        <v>2</v>
      </c>
      <c r="B3" s="483" t="s">
        <v>31</v>
      </c>
      <c r="C3" s="640"/>
      <c r="D3" s="516"/>
      <c r="E3" s="471"/>
      <c r="F3" s="471"/>
      <c r="G3" s="471"/>
      <c r="H3" s="499">
        <f>100-Udholdenhed!AQ3</f>
        <v>100</v>
      </c>
      <c r="I3" s="499">
        <f>100-Terræn!BG3</f>
        <v>100</v>
      </c>
      <c r="J3" s="499">
        <f>100-Lydighed!I3</f>
        <v>0</v>
      </c>
      <c r="K3" s="499">
        <f>100-Gangarter!Z3</f>
        <v>0</v>
      </c>
      <c r="L3" s="521">
        <f>100-Hurtighed!P3</f>
        <v>100</v>
      </c>
      <c r="M3" s="521">
        <f t="shared" si="0"/>
        <v>300</v>
      </c>
      <c r="N3" s="690"/>
      <c r="O3" s="641">
        <f t="shared" si="1"/>
        <v>0</v>
      </c>
      <c r="P3" s="641">
        <f t="shared" ref="P3:P34" si="18">IF((MIN(I3:M3)=0),0,N3)</f>
        <v>0</v>
      </c>
      <c r="Q3" s="642"/>
      <c r="R3" s="643">
        <f t="shared" si="2"/>
        <v>-1</v>
      </c>
      <c r="S3" s="643">
        <f t="shared" si="3"/>
        <v>-1</v>
      </c>
      <c r="T3" s="643">
        <f t="shared" si="4"/>
        <v>-1</v>
      </c>
      <c r="U3" s="643">
        <f t="shared" si="5"/>
        <v>-1</v>
      </c>
      <c r="V3" s="643">
        <f t="shared" si="6"/>
        <v>-1</v>
      </c>
      <c r="W3" s="643">
        <f t="shared" si="7"/>
        <v>-1</v>
      </c>
      <c r="X3" s="643">
        <f t="shared" si="8"/>
        <v>-1</v>
      </c>
      <c r="Y3" s="643">
        <f t="shared" si="9"/>
        <v>-1</v>
      </c>
      <c r="Z3" s="644"/>
      <c r="AA3" s="643">
        <f t="shared" si="10"/>
        <v>1</v>
      </c>
      <c r="AB3" s="643">
        <f t="shared" si="11"/>
        <v>1</v>
      </c>
      <c r="AC3" s="643">
        <f t="shared" si="12"/>
        <v>1</v>
      </c>
      <c r="AD3" s="643">
        <f t="shared" si="13"/>
        <v>1</v>
      </c>
      <c r="AE3" s="643">
        <f t="shared" si="14"/>
        <v>1</v>
      </c>
      <c r="AF3" s="643">
        <f t="shared" si="15"/>
        <v>1</v>
      </c>
      <c r="AG3" s="643">
        <f t="shared" si="16"/>
        <v>1</v>
      </c>
      <c r="AH3" s="643">
        <f t="shared" si="17"/>
        <v>1</v>
      </c>
      <c r="AI3" s="474"/>
    </row>
    <row r="4" spans="1:35" s="496" customFormat="1" x14ac:dyDescent="0.2">
      <c r="A4" s="516">
        <v>3</v>
      </c>
      <c r="B4" s="483" t="s">
        <v>31</v>
      </c>
      <c r="C4" s="640"/>
      <c r="D4" s="516"/>
      <c r="E4" s="471"/>
      <c r="F4" s="471"/>
      <c r="G4" s="471"/>
      <c r="H4" s="499">
        <f>100-Udholdenhed!AQ4</f>
        <v>100</v>
      </c>
      <c r="I4" s="499">
        <f>100-Terræn!BG4</f>
        <v>100</v>
      </c>
      <c r="J4" s="499">
        <f>100-Lydighed!I4</f>
        <v>0</v>
      </c>
      <c r="K4" s="499">
        <f>100-Gangarter!Z4</f>
        <v>0</v>
      </c>
      <c r="L4" s="521">
        <f>100-Hurtighed!P4</f>
        <v>100</v>
      </c>
      <c r="M4" s="521">
        <f t="shared" si="0"/>
        <v>300</v>
      </c>
      <c r="N4" s="690"/>
      <c r="O4" s="641">
        <f t="shared" si="1"/>
        <v>0</v>
      </c>
      <c r="P4" s="641">
        <f t="shared" si="18"/>
        <v>0</v>
      </c>
      <c r="Q4" s="642"/>
      <c r="R4" s="643">
        <f t="shared" si="2"/>
        <v>-1</v>
      </c>
      <c r="S4" s="643">
        <f t="shared" si="3"/>
        <v>-1</v>
      </c>
      <c r="T4" s="643">
        <f t="shared" si="4"/>
        <v>-1</v>
      </c>
      <c r="U4" s="643">
        <f t="shared" si="5"/>
        <v>-1</v>
      </c>
      <c r="V4" s="643">
        <f t="shared" si="6"/>
        <v>-1</v>
      </c>
      <c r="W4" s="643">
        <f t="shared" si="7"/>
        <v>-1</v>
      </c>
      <c r="X4" s="643">
        <f t="shared" si="8"/>
        <v>-1</v>
      </c>
      <c r="Y4" s="643">
        <f t="shared" si="9"/>
        <v>-1</v>
      </c>
      <c r="Z4" s="644"/>
      <c r="AA4" s="643">
        <f t="shared" si="10"/>
        <v>1</v>
      </c>
      <c r="AB4" s="643">
        <f t="shared" si="11"/>
        <v>1</v>
      </c>
      <c r="AC4" s="643">
        <f t="shared" si="12"/>
        <v>1</v>
      </c>
      <c r="AD4" s="643">
        <f t="shared" si="13"/>
        <v>1</v>
      </c>
      <c r="AE4" s="643">
        <f t="shared" si="14"/>
        <v>1</v>
      </c>
      <c r="AF4" s="643">
        <f t="shared" si="15"/>
        <v>1</v>
      </c>
      <c r="AG4" s="643">
        <f t="shared" si="16"/>
        <v>1</v>
      </c>
      <c r="AH4" s="643">
        <f t="shared" si="17"/>
        <v>1</v>
      </c>
      <c r="AI4" s="474"/>
    </row>
    <row r="5" spans="1:35" s="496" customFormat="1" x14ac:dyDescent="0.2">
      <c r="A5" s="516">
        <v>4</v>
      </c>
      <c r="B5" s="483" t="s">
        <v>31</v>
      </c>
      <c r="C5" s="640"/>
      <c r="D5" s="516"/>
      <c r="E5" s="471"/>
      <c r="F5" s="471"/>
      <c r="G5" s="471"/>
      <c r="H5" s="499">
        <f>100-Udholdenhed!AQ5</f>
        <v>100</v>
      </c>
      <c r="I5" s="499">
        <f>100-Terræn!BG5</f>
        <v>100</v>
      </c>
      <c r="J5" s="499">
        <f>100-Lydighed!I5</f>
        <v>0</v>
      </c>
      <c r="K5" s="499">
        <f>100-Gangarter!Z5</f>
        <v>0</v>
      </c>
      <c r="L5" s="521">
        <f>100-Hurtighed!P5</f>
        <v>100</v>
      </c>
      <c r="M5" s="521">
        <f t="shared" si="0"/>
        <v>300</v>
      </c>
      <c r="N5" s="690"/>
      <c r="O5" s="641">
        <f t="shared" si="1"/>
        <v>0</v>
      </c>
      <c r="P5" s="641">
        <f t="shared" si="18"/>
        <v>0</v>
      </c>
      <c r="Q5" s="642"/>
      <c r="R5" s="643">
        <f t="shared" si="2"/>
        <v>-1</v>
      </c>
      <c r="S5" s="643">
        <f t="shared" si="3"/>
        <v>-1</v>
      </c>
      <c r="T5" s="643">
        <f t="shared" si="4"/>
        <v>-1</v>
      </c>
      <c r="U5" s="643">
        <f t="shared" si="5"/>
        <v>-1</v>
      </c>
      <c r="V5" s="643">
        <f t="shared" si="6"/>
        <v>-1</v>
      </c>
      <c r="W5" s="643">
        <f t="shared" si="7"/>
        <v>-1</v>
      </c>
      <c r="X5" s="643">
        <f t="shared" si="8"/>
        <v>-1</v>
      </c>
      <c r="Y5" s="643">
        <f t="shared" si="9"/>
        <v>-1</v>
      </c>
      <c r="Z5" s="644"/>
      <c r="AA5" s="643">
        <f t="shared" si="10"/>
        <v>1</v>
      </c>
      <c r="AB5" s="643">
        <f t="shared" si="11"/>
        <v>1</v>
      </c>
      <c r="AC5" s="643">
        <f t="shared" si="12"/>
        <v>1</v>
      </c>
      <c r="AD5" s="643">
        <f t="shared" si="13"/>
        <v>1</v>
      </c>
      <c r="AE5" s="643">
        <f t="shared" si="14"/>
        <v>1</v>
      </c>
      <c r="AF5" s="643">
        <f t="shared" si="15"/>
        <v>1</v>
      </c>
      <c r="AG5" s="643">
        <f t="shared" si="16"/>
        <v>1</v>
      </c>
      <c r="AH5" s="643">
        <f t="shared" si="17"/>
        <v>1</v>
      </c>
      <c r="AI5" s="474"/>
    </row>
    <row r="6" spans="1:35" s="496" customFormat="1" x14ac:dyDescent="0.2">
      <c r="A6" s="516">
        <v>5</v>
      </c>
      <c r="B6" s="483" t="s">
        <v>31</v>
      </c>
      <c r="C6" s="640"/>
      <c r="D6" s="516"/>
      <c r="E6" s="471"/>
      <c r="F6" s="471"/>
      <c r="G6" s="471"/>
      <c r="H6" s="499">
        <f>100-Udholdenhed!AQ6</f>
        <v>100</v>
      </c>
      <c r="I6" s="499">
        <f>100-Terræn!BG6</f>
        <v>100</v>
      </c>
      <c r="J6" s="499">
        <f>100-Lydighed!I6</f>
        <v>0</v>
      </c>
      <c r="K6" s="499">
        <f>100-Gangarter!Z6</f>
        <v>0</v>
      </c>
      <c r="L6" s="521">
        <f>100-Hurtighed!P6</f>
        <v>100</v>
      </c>
      <c r="M6" s="521">
        <f t="shared" si="0"/>
        <v>300</v>
      </c>
      <c r="N6" s="690"/>
      <c r="O6" s="641">
        <f t="shared" si="1"/>
        <v>0</v>
      </c>
      <c r="P6" s="641">
        <f t="shared" si="18"/>
        <v>0</v>
      </c>
      <c r="Q6" s="642"/>
      <c r="R6" s="643">
        <f t="shared" si="2"/>
        <v>-1</v>
      </c>
      <c r="S6" s="643">
        <f t="shared" si="3"/>
        <v>-1</v>
      </c>
      <c r="T6" s="643">
        <f t="shared" si="4"/>
        <v>-1</v>
      </c>
      <c r="U6" s="643">
        <f t="shared" si="5"/>
        <v>-1</v>
      </c>
      <c r="V6" s="643">
        <f t="shared" si="6"/>
        <v>-1</v>
      </c>
      <c r="W6" s="643">
        <f t="shared" si="7"/>
        <v>-1</v>
      </c>
      <c r="X6" s="643">
        <f t="shared" si="8"/>
        <v>-1</v>
      </c>
      <c r="Y6" s="643">
        <f t="shared" si="9"/>
        <v>-1</v>
      </c>
      <c r="Z6" s="644"/>
      <c r="AA6" s="643">
        <f t="shared" si="10"/>
        <v>1</v>
      </c>
      <c r="AB6" s="643">
        <f t="shared" si="11"/>
        <v>1</v>
      </c>
      <c r="AC6" s="643">
        <f t="shared" si="12"/>
        <v>1</v>
      </c>
      <c r="AD6" s="643">
        <f t="shared" si="13"/>
        <v>1</v>
      </c>
      <c r="AE6" s="643">
        <f t="shared" si="14"/>
        <v>1</v>
      </c>
      <c r="AF6" s="643">
        <f t="shared" si="15"/>
        <v>1</v>
      </c>
      <c r="AG6" s="643">
        <f t="shared" si="16"/>
        <v>1</v>
      </c>
      <c r="AH6" s="643">
        <f t="shared" si="17"/>
        <v>1</v>
      </c>
      <c r="AI6" s="474"/>
    </row>
    <row r="7" spans="1:35" s="496" customFormat="1" x14ac:dyDescent="0.2">
      <c r="A7" s="516">
        <v>6</v>
      </c>
      <c r="B7" s="483" t="s">
        <v>31</v>
      </c>
      <c r="C7" s="640"/>
      <c r="D7" s="516"/>
      <c r="E7" s="471"/>
      <c r="F7" s="471"/>
      <c r="G7" s="471"/>
      <c r="H7" s="499">
        <f>100-Udholdenhed!AQ7</f>
        <v>100</v>
      </c>
      <c r="I7" s="499">
        <f>100-Terræn!BG7</f>
        <v>100</v>
      </c>
      <c r="J7" s="499">
        <f>100-Lydighed!I7</f>
        <v>0</v>
      </c>
      <c r="K7" s="499">
        <f>100-Gangarter!Z7</f>
        <v>0</v>
      </c>
      <c r="L7" s="521">
        <f>100-Hurtighed!P7</f>
        <v>100</v>
      </c>
      <c r="M7" s="521">
        <f t="shared" si="0"/>
        <v>300</v>
      </c>
      <c r="N7" s="690"/>
      <c r="O7" s="641">
        <f t="shared" si="1"/>
        <v>0</v>
      </c>
      <c r="P7" s="641">
        <f t="shared" si="18"/>
        <v>0</v>
      </c>
      <c r="Q7" s="642"/>
      <c r="R7" s="643">
        <f t="shared" si="2"/>
        <v>-1</v>
      </c>
      <c r="S7" s="643">
        <f t="shared" si="3"/>
        <v>-1</v>
      </c>
      <c r="T7" s="643">
        <f t="shared" si="4"/>
        <v>-1</v>
      </c>
      <c r="U7" s="643">
        <f t="shared" si="5"/>
        <v>-1</v>
      </c>
      <c r="V7" s="643">
        <f t="shared" si="6"/>
        <v>-1</v>
      </c>
      <c r="W7" s="643">
        <f t="shared" si="7"/>
        <v>-1</v>
      </c>
      <c r="X7" s="643">
        <f t="shared" si="8"/>
        <v>-1</v>
      </c>
      <c r="Y7" s="643">
        <f t="shared" si="9"/>
        <v>-1</v>
      </c>
      <c r="Z7" s="644"/>
      <c r="AA7" s="643">
        <f t="shared" si="10"/>
        <v>1</v>
      </c>
      <c r="AB7" s="643">
        <f t="shared" si="11"/>
        <v>1</v>
      </c>
      <c r="AC7" s="643">
        <f t="shared" si="12"/>
        <v>1</v>
      </c>
      <c r="AD7" s="643">
        <f t="shared" si="13"/>
        <v>1</v>
      </c>
      <c r="AE7" s="643">
        <f t="shared" si="14"/>
        <v>1</v>
      </c>
      <c r="AF7" s="643">
        <f t="shared" si="15"/>
        <v>1</v>
      </c>
      <c r="AG7" s="643">
        <f t="shared" si="16"/>
        <v>1</v>
      </c>
      <c r="AH7" s="643">
        <f t="shared" si="17"/>
        <v>1</v>
      </c>
      <c r="AI7" s="474"/>
    </row>
    <row r="8" spans="1:35" s="496" customFormat="1" x14ac:dyDescent="0.2">
      <c r="A8" s="516">
        <v>7</v>
      </c>
      <c r="B8" s="483" t="s">
        <v>31</v>
      </c>
      <c r="C8" s="640"/>
      <c r="D8" s="516"/>
      <c r="E8" s="471"/>
      <c r="F8" s="471"/>
      <c r="G8" s="471"/>
      <c r="H8" s="499">
        <f>100-Udholdenhed!AQ8</f>
        <v>100</v>
      </c>
      <c r="I8" s="499">
        <f>100-Terræn!BG8</f>
        <v>100</v>
      </c>
      <c r="J8" s="499">
        <f>100-Lydighed!I8</f>
        <v>0</v>
      </c>
      <c r="K8" s="499">
        <f>100-Gangarter!Z8</f>
        <v>0</v>
      </c>
      <c r="L8" s="521">
        <f>100-Hurtighed!P8</f>
        <v>100</v>
      </c>
      <c r="M8" s="521">
        <f t="shared" si="0"/>
        <v>300</v>
      </c>
      <c r="N8" s="690"/>
      <c r="O8" s="641">
        <f t="shared" si="1"/>
        <v>0</v>
      </c>
      <c r="P8" s="641">
        <f t="shared" si="18"/>
        <v>0</v>
      </c>
      <c r="Q8" s="642"/>
      <c r="R8" s="643">
        <f t="shared" si="2"/>
        <v>-1</v>
      </c>
      <c r="S8" s="643">
        <f t="shared" si="3"/>
        <v>-1</v>
      </c>
      <c r="T8" s="643">
        <f t="shared" si="4"/>
        <v>-1</v>
      </c>
      <c r="U8" s="643">
        <f t="shared" si="5"/>
        <v>-1</v>
      </c>
      <c r="V8" s="643">
        <f t="shared" si="6"/>
        <v>-1</v>
      </c>
      <c r="W8" s="643">
        <f t="shared" si="7"/>
        <v>-1</v>
      </c>
      <c r="X8" s="643">
        <f t="shared" si="8"/>
        <v>-1</v>
      </c>
      <c r="Y8" s="643">
        <f t="shared" si="9"/>
        <v>-1</v>
      </c>
      <c r="Z8" s="644"/>
      <c r="AA8" s="643">
        <f t="shared" si="10"/>
        <v>1</v>
      </c>
      <c r="AB8" s="643">
        <f t="shared" si="11"/>
        <v>1</v>
      </c>
      <c r="AC8" s="643">
        <f t="shared" si="12"/>
        <v>1</v>
      </c>
      <c r="AD8" s="643">
        <f t="shared" si="13"/>
        <v>1</v>
      </c>
      <c r="AE8" s="643">
        <f t="shared" si="14"/>
        <v>1</v>
      </c>
      <c r="AF8" s="643">
        <f t="shared" si="15"/>
        <v>1</v>
      </c>
      <c r="AG8" s="643">
        <f t="shared" si="16"/>
        <v>1</v>
      </c>
      <c r="AH8" s="643">
        <f t="shared" si="17"/>
        <v>1</v>
      </c>
      <c r="AI8" s="474"/>
    </row>
    <row r="9" spans="1:35" s="496" customFormat="1" x14ac:dyDescent="0.2">
      <c r="A9" s="516">
        <v>8</v>
      </c>
      <c r="B9" s="483" t="s">
        <v>31</v>
      </c>
      <c r="C9" s="640"/>
      <c r="D9" s="516"/>
      <c r="E9" s="471"/>
      <c r="F9" s="471"/>
      <c r="G9" s="471"/>
      <c r="H9" s="499">
        <f>100-Udholdenhed!AQ9</f>
        <v>100</v>
      </c>
      <c r="I9" s="499">
        <f>100-Terræn!BG9</f>
        <v>100</v>
      </c>
      <c r="J9" s="499">
        <f>100-Lydighed!I9</f>
        <v>0</v>
      </c>
      <c r="K9" s="499">
        <f>100-Gangarter!Z9</f>
        <v>0</v>
      </c>
      <c r="L9" s="521">
        <f>100-Hurtighed!P9</f>
        <v>100</v>
      </c>
      <c r="M9" s="521">
        <f t="shared" si="0"/>
        <v>300</v>
      </c>
      <c r="N9" s="690"/>
      <c r="O9" s="641">
        <f t="shared" si="1"/>
        <v>0</v>
      </c>
      <c r="P9" s="641">
        <f t="shared" si="18"/>
        <v>0</v>
      </c>
      <c r="Q9" s="642"/>
      <c r="R9" s="643">
        <f t="shared" si="2"/>
        <v>-1</v>
      </c>
      <c r="S9" s="643">
        <f t="shared" si="3"/>
        <v>-1</v>
      </c>
      <c r="T9" s="643">
        <f t="shared" si="4"/>
        <v>-1</v>
      </c>
      <c r="U9" s="643">
        <f t="shared" si="5"/>
        <v>-1</v>
      </c>
      <c r="V9" s="643">
        <f t="shared" si="6"/>
        <v>-1</v>
      </c>
      <c r="W9" s="643">
        <f t="shared" si="7"/>
        <v>-1</v>
      </c>
      <c r="X9" s="643">
        <f t="shared" si="8"/>
        <v>-1</v>
      </c>
      <c r="Y9" s="643">
        <f t="shared" si="9"/>
        <v>-1</v>
      </c>
      <c r="Z9" s="644"/>
      <c r="AA9" s="643">
        <f t="shared" si="10"/>
        <v>1</v>
      </c>
      <c r="AB9" s="643">
        <f t="shared" si="11"/>
        <v>1</v>
      </c>
      <c r="AC9" s="643">
        <f t="shared" si="12"/>
        <v>1</v>
      </c>
      <c r="AD9" s="643">
        <f t="shared" si="13"/>
        <v>1</v>
      </c>
      <c r="AE9" s="643">
        <f t="shared" si="14"/>
        <v>1</v>
      </c>
      <c r="AF9" s="643">
        <f t="shared" si="15"/>
        <v>1</v>
      </c>
      <c r="AG9" s="643">
        <f t="shared" si="16"/>
        <v>1</v>
      </c>
      <c r="AH9" s="643">
        <f t="shared" si="17"/>
        <v>1</v>
      </c>
      <c r="AI9" s="474"/>
    </row>
    <row r="10" spans="1:35" s="496" customFormat="1" x14ac:dyDescent="0.2">
      <c r="A10" s="516">
        <v>9</v>
      </c>
      <c r="B10" s="483" t="s">
        <v>31</v>
      </c>
      <c r="C10" s="640"/>
      <c r="D10" s="516"/>
      <c r="E10" s="471"/>
      <c r="F10" s="471"/>
      <c r="G10" s="471"/>
      <c r="H10" s="499">
        <f>100-Udholdenhed!AQ10</f>
        <v>100</v>
      </c>
      <c r="I10" s="499">
        <f>100-Terræn!BG10</f>
        <v>100</v>
      </c>
      <c r="J10" s="499">
        <f>100-Lydighed!I10</f>
        <v>0</v>
      </c>
      <c r="K10" s="499">
        <f>100-Gangarter!Z10</f>
        <v>0</v>
      </c>
      <c r="L10" s="521">
        <f>100-Hurtighed!P10</f>
        <v>100</v>
      </c>
      <c r="M10" s="521">
        <f t="shared" si="0"/>
        <v>300</v>
      </c>
      <c r="N10" s="690"/>
      <c r="O10" s="641">
        <f t="shared" si="1"/>
        <v>0</v>
      </c>
      <c r="P10" s="641">
        <f t="shared" si="18"/>
        <v>0</v>
      </c>
      <c r="Q10" s="642"/>
      <c r="R10" s="643">
        <f t="shared" si="2"/>
        <v>-1</v>
      </c>
      <c r="S10" s="643">
        <f t="shared" si="3"/>
        <v>-1</v>
      </c>
      <c r="T10" s="643">
        <f t="shared" si="4"/>
        <v>-1</v>
      </c>
      <c r="U10" s="643">
        <f t="shared" si="5"/>
        <v>-1</v>
      </c>
      <c r="V10" s="643">
        <f t="shared" si="6"/>
        <v>-1</v>
      </c>
      <c r="W10" s="643">
        <f t="shared" si="7"/>
        <v>-1</v>
      </c>
      <c r="X10" s="643">
        <f t="shared" si="8"/>
        <v>-1</v>
      </c>
      <c r="Y10" s="643">
        <f t="shared" si="9"/>
        <v>-1</v>
      </c>
      <c r="Z10" s="644"/>
      <c r="AA10" s="643">
        <f t="shared" si="10"/>
        <v>1</v>
      </c>
      <c r="AB10" s="643">
        <f t="shared" si="11"/>
        <v>1</v>
      </c>
      <c r="AC10" s="643">
        <f t="shared" si="12"/>
        <v>1</v>
      </c>
      <c r="AD10" s="643">
        <f t="shared" si="13"/>
        <v>1</v>
      </c>
      <c r="AE10" s="643">
        <f t="shared" si="14"/>
        <v>1</v>
      </c>
      <c r="AF10" s="643">
        <f t="shared" si="15"/>
        <v>1</v>
      </c>
      <c r="AG10" s="643">
        <f t="shared" si="16"/>
        <v>1</v>
      </c>
      <c r="AH10" s="643">
        <f t="shared" si="17"/>
        <v>1</v>
      </c>
      <c r="AI10" s="474"/>
    </row>
    <row r="11" spans="1:35" s="496" customFormat="1" x14ac:dyDescent="0.2">
      <c r="A11" s="516">
        <v>10</v>
      </c>
      <c r="B11" s="483" t="s">
        <v>31</v>
      </c>
      <c r="C11" s="640"/>
      <c r="D11" s="516"/>
      <c r="E11" s="471"/>
      <c r="F11" s="471"/>
      <c r="G11" s="471"/>
      <c r="H11" s="499">
        <f>100-Udholdenhed!AQ11</f>
        <v>100</v>
      </c>
      <c r="I11" s="499">
        <f>100-Terræn!BG11</f>
        <v>100</v>
      </c>
      <c r="J11" s="499">
        <f>100-Lydighed!I11</f>
        <v>0</v>
      </c>
      <c r="K11" s="499">
        <f>100-Gangarter!Z11</f>
        <v>0</v>
      </c>
      <c r="L11" s="521">
        <f>100-Hurtighed!P11</f>
        <v>100</v>
      </c>
      <c r="M11" s="521">
        <f t="shared" si="0"/>
        <v>300</v>
      </c>
      <c r="N11" s="690"/>
      <c r="O11" s="641">
        <f t="shared" si="1"/>
        <v>0</v>
      </c>
      <c r="P11" s="641">
        <f t="shared" si="18"/>
        <v>0</v>
      </c>
      <c r="Q11" s="642"/>
      <c r="R11" s="643">
        <f t="shared" si="2"/>
        <v>-1</v>
      </c>
      <c r="S11" s="643">
        <f t="shared" si="3"/>
        <v>-1</v>
      </c>
      <c r="T11" s="643">
        <f t="shared" si="4"/>
        <v>-1</v>
      </c>
      <c r="U11" s="643">
        <f t="shared" si="5"/>
        <v>-1</v>
      </c>
      <c r="V11" s="643">
        <f t="shared" si="6"/>
        <v>-1</v>
      </c>
      <c r="W11" s="643">
        <f t="shared" si="7"/>
        <v>-1</v>
      </c>
      <c r="X11" s="643">
        <f t="shared" si="8"/>
        <v>-1</v>
      </c>
      <c r="Y11" s="643">
        <f t="shared" si="9"/>
        <v>-1</v>
      </c>
      <c r="Z11" s="644"/>
      <c r="AA11" s="643">
        <f t="shared" si="10"/>
        <v>1</v>
      </c>
      <c r="AB11" s="643">
        <f t="shared" si="11"/>
        <v>1</v>
      </c>
      <c r="AC11" s="643">
        <f t="shared" si="12"/>
        <v>1</v>
      </c>
      <c r="AD11" s="643">
        <f t="shared" si="13"/>
        <v>1</v>
      </c>
      <c r="AE11" s="643">
        <f t="shared" si="14"/>
        <v>1</v>
      </c>
      <c r="AF11" s="643">
        <f t="shared" si="15"/>
        <v>1</v>
      </c>
      <c r="AG11" s="643">
        <f t="shared" si="16"/>
        <v>1</v>
      </c>
      <c r="AH11" s="643">
        <f t="shared" si="17"/>
        <v>1</v>
      </c>
      <c r="AI11" s="474"/>
    </row>
    <row r="12" spans="1:35" s="496" customFormat="1" x14ac:dyDescent="0.2">
      <c r="A12" s="516">
        <v>11</v>
      </c>
      <c r="B12" s="483" t="s">
        <v>31</v>
      </c>
      <c r="C12" s="640"/>
      <c r="D12" s="516"/>
      <c r="E12" s="471"/>
      <c r="F12" s="471"/>
      <c r="G12" s="471"/>
      <c r="H12" s="499">
        <f>100-Udholdenhed!AQ12</f>
        <v>100</v>
      </c>
      <c r="I12" s="499">
        <f>100-Terræn!BG12</f>
        <v>100</v>
      </c>
      <c r="J12" s="499">
        <f>100-Lydighed!I12</f>
        <v>0</v>
      </c>
      <c r="K12" s="499">
        <f>100-Gangarter!Z12</f>
        <v>0</v>
      </c>
      <c r="L12" s="521">
        <f>100-Hurtighed!P12</f>
        <v>100</v>
      </c>
      <c r="M12" s="521">
        <f t="shared" si="0"/>
        <v>300</v>
      </c>
      <c r="N12" s="690"/>
      <c r="O12" s="641">
        <f t="shared" si="1"/>
        <v>0</v>
      </c>
      <c r="P12" s="641">
        <f t="shared" si="18"/>
        <v>0</v>
      </c>
      <c r="Q12" s="642"/>
      <c r="R12" s="643">
        <f t="shared" si="2"/>
        <v>-1</v>
      </c>
      <c r="S12" s="643">
        <f t="shared" si="3"/>
        <v>-1</v>
      </c>
      <c r="T12" s="643">
        <f t="shared" si="4"/>
        <v>-1</v>
      </c>
      <c r="U12" s="643">
        <f t="shared" si="5"/>
        <v>-1</v>
      </c>
      <c r="V12" s="643">
        <f t="shared" si="6"/>
        <v>-1</v>
      </c>
      <c r="W12" s="643">
        <f t="shared" si="7"/>
        <v>-1</v>
      </c>
      <c r="X12" s="643">
        <f t="shared" si="8"/>
        <v>-1</v>
      </c>
      <c r="Y12" s="643">
        <f t="shared" si="9"/>
        <v>-1</v>
      </c>
      <c r="Z12" s="644"/>
      <c r="AA12" s="643">
        <f t="shared" si="10"/>
        <v>1</v>
      </c>
      <c r="AB12" s="643">
        <f t="shared" si="11"/>
        <v>1</v>
      </c>
      <c r="AC12" s="643">
        <f t="shared" si="12"/>
        <v>1</v>
      </c>
      <c r="AD12" s="643">
        <f t="shared" si="13"/>
        <v>1</v>
      </c>
      <c r="AE12" s="643">
        <f t="shared" si="14"/>
        <v>1</v>
      </c>
      <c r="AF12" s="643">
        <f t="shared" si="15"/>
        <v>1</v>
      </c>
      <c r="AG12" s="643">
        <f t="shared" si="16"/>
        <v>1</v>
      </c>
      <c r="AH12" s="643">
        <f t="shared" si="17"/>
        <v>1</v>
      </c>
      <c r="AI12" s="474"/>
    </row>
    <row r="13" spans="1:35" s="496" customFormat="1" x14ac:dyDescent="0.2">
      <c r="A13" s="516">
        <v>12</v>
      </c>
      <c r="B13" s="483" t="s">
        <v>31</v>
      </c>
      <c r="C13" s="640"/>
      <c r="D13" s="516"/>
      <c r="E13" s="471"/>
      <c r="F13" s="471"/>
      <c r="G13" s="471"/>
      <c r="H13" s="499">
        <f>100-Udholdenhed!AQ13</f>
        <v>100</v>
      </c>
      <c r="I13" s="499">
        <f>100-Terræn!BG13</f>
        <v>100</v>
      </c>
      <c r="J13" s="499">
        <f>100-Lydighed!I13</f>
        <v>0</v>
      </c>
      <c r="K13" s="499">
        <f>100-Gangarter!Z13</f>
        <v>0</v>
      </c>
      <c r="L13" s="521">
        <f>100-Hurtighed!P13</f>
        <v>100</v>
      </c>
      <c r="M13" s="521">
        <f t="shared" si="0"/>
        <v>300</v>
      </c>
      <c r="N13" s="690"/>
      <c r="O13" s="641">
        <f t="shared" si="1"/>
        <v>0</v>
      </c>
      <c r="P13" s="641">
        <f t="shared" si="18"/>
        <v>0</v>
      </c>
      <c r="Q13" s="642"/>
      <c r="R13" s="643">
        <f t="shared" si="2"/>
        <v>-1</v>
      </c>
      <c r="S13" s="643">
        <f t="shared" si="3"/>
        <v>-1</v>
      </c>
      <c r="T13" s="643">
        <f t="shared" si="4"/>
        <v>-1</v>
      </c>
      <c r="U13" s="643">
        <f t="shared" si="5"/>
        <v>-1</v>
      </c>
      <c r="V13" s="643">
        <f t="shared" si="6"/>
        <v>-1</v>
      </c>
      <c r="W13" s="643">
        <f t="shared" si="7"/>
        <v>-1</v>
      </c>
      <c r="X13" s="643">
        <f t="shared" si="8"/>
        <v>-1</v>
      </c>
      <c r="Y13" s="643">
        <f t="shared" si="9"/>
        <v>-1</v>
      </c>
      <c r="Z13" s="644"/>
      <c r="AA13" s="643">
        <f t="shared" si="10"/>
        <v>1</v>
      </c>
      <c r="AB13" s="643">
        <f t="shared" si="11"/>
        <v>1</v>
      </c>
      <c r="AC13" s="643">
        <f t="shared" si="12"/>
        <v>1</v>
      </c>
      <c r="AD13" s="643">
        <f t="shared" si="13"/>
        <v>1</v>
      </c>
      <c r="AE13" s="643">
        <f t="shared" si="14"/>
        <v>1</v>
      </c>
      <c r="AF13" s="643">
        <f t="shared" si="15"/>
        <v>1</v>
      </c>
      <c r="AG13" s="643">
        <f t="shared" si="16"/>
        <v>1</v>
      </c>
      <c r="AH13" s="643">
        <f t="shared" si="17"/>
        <v>1</v>
      </c>
      <c r="AI13" s="474"/>
    </row>
    <row r="14" spans="1:35" s="496" customFormat="1" x14ac:dyDescent="0.2">
      <c r="A14" s="516">
        <v>13</v>
      </c>
      <c r="B14" s="483" t="s">
        <v>31</v>
      </c>
      <c r="C14" s="640"/>
      <c r="D14" s="516"/>
      <c r="E14" s="471"/>
      <c r="F14" s="471"/>
      <c r="G14" s="471"/>
      <c r="H14" s="499">
        <f>100-Udholdenhed!AQ14</f>
        <v>100</v>
      </c>
      <c r="I14" s="499">
        <f>100-Terræn!BG14</f>
        <v>100</v>
      </c>
      <c r="J14" s="499">
        <f>100-Lydighed!I14</f>
        <v>0</v>
      </c>
      <c r="K14" s="499">
        <f>100-Gangarter!Z14</f>
        <v>0</v>
      </c>
      <c r="L14" s="521">
        <f>100-Hurtighed!P14</f>
        <v>100</v>
      </c>
      <c r="M14" s="521">
        <f t="shared" si="0"/>
        <v>300</v>
      </c>
      <c r="N14" s="690"/>
      <c r="O14" s="641">
        <f t="shared" si="1"/>
        <v>0</v>
      </c>
      <c r="P14" s="641">
        <f t="shared" si="18"/>
        <v>0</v>
      </c>
      <c r="Q14" s="642"/>
      <c r="R14" s="643">
        <f t="shared" si="2"/>
        <v>-1</v>
      </c>
      <c r="S14" s="643">
        <f t="shared" si="3"/>
        <v>-1</v>
      </c>
      <c r="T14" s="643">
        <f t="shared" si="4"/>
        <v>-1</v>
      </c>
      <c r="U14" s="643">
        <f t="shared" si="5"/>
        <v>-1</v>
      </c>
      <c r="V14" s="643">
        <f t="shared" si="6"/>
        <v>-1</v>
      </c>
      <c r="W14" s="643">
        <f t="shared" si="7"/>
        <v>-1</v>
      </c>
      <c r="X14" s="643">
        <f t="shared" si="8"/>
        <v>-1</v>
      </c>
      <c r="Y14" s="643">
        <f t="shared" si="9"/>
        <v>-1</v>
      </c>
      <c r="Z14" s="644"/>
      <c r="AA14" s="643">
        <f t="shared" si="10"/>
        <v>1</v>
      </c>
      <c r="AB14" s="643">
        <f t="shared" si="11"/>
        <v>1</v>
      </c>
      <c r="AC14" s="643">
        <f t="shared" si="12"/>
        <v>1</v>
      </c>
      <c r="AD14" s="643">
        <f t="shared" si="13"/>
        <v>1</v>
      </c>
      <c r="AE14" s="643">
        <f t="shared" si="14"/>
        <v>1</v>
      </c>
      <c r="AF14" s="643">
        <f t="shared" si="15"/>
        <v>1</v>
      </c>
      <c r="AG14" s="643">
        <f t="shared" si="16"/>
        <v>1</v>
      </c>
      <c r="AH14" s="643">
        <f t="shared" si="17"/>
        <v>1</v>
      </c>
      <c r="AI14" s="474"/>
    </row>
    <row r="15" spans="1:35" s="496" customFormat="1" x14ac:dyDescent="0.2">
      <c r="A15" s="516">
        <v>14</v>
      </c>
      <c r="B15" s="483" t="s">
        <v>31</v>
      </c>
      <c r="C15" s="640"/>
      <c r="D15" s="516"/>
      <c r="E15" s="471"/>
      <c r="F15" s="471"/>
      <c r="G15" s="471"/>
      <c r="H15" s="499">
        <f>100-Udholdenhed!AQ15</f>
        <v>100</v>
      </c>
      <c r="I15" s="499">
        <f>100-Terræn!BG15</f>
        <v>100</v>
      </c>
      <c r="J15" s="499">
        <f>100-Lydighed!I15</f>
        <v>0</v>
      </c>
      <c r="K15" s="499">
        <f>100-Gangarter!Z15</f>
        <v>0</v>
      </c>
      <c r="L15" s="521">
        <f>100-Hurtighed!P15</f>
        <v>100</v>
      </c>
      <c r="M15" s="521">
        <f t="shared" si="0"/>
        <v>300</v>
      </c>
      <c r="N15" s="690"/>
      <c r="O15" s="641">
        <f t="shared" si="1"/>
        <v>0</v>
      </c>
      <c r="P15" s="641">
        <f t="shared" si="18"/>
        <v>0</v>
      </c>
      <c r="Q15" s="642"/>
      <c r="R15" s="643">
        <f t="shared" si="2"/>
        <v>-1</v>
      </c>
      <c r="S15" s="643">
        <f t="shared" si="3"/>
        <v>-1</v>
      </c>
      <c r="T15" s="643">
        <f t="shared" si="4"/>
        <v>-1</v>
      </c>
      <c r="U15" s="643">
        <f t="shared" si="5"/>
        <v>-1</v>
      </c>
      <c r="V15" s="643">
        <f t="shared" si="6"/>
        <v>-1</v>
      </c>
      <c r="W15" s="643">
        <f t="shared" si="7"/>
        <v>-1</v>
      </c>
      <c r="X15" s="643">
        <f t="shared" si="8"/>
        <v>-1</v>
      </c>
      <c r="Y15" s="643">
        <f t="shared" si="9"/>
        <v>-1</v>
      </c>
      <c r="Z15" s="644"/>
      <c r="AA15" s="643">
        <f t="shared" si="10"/>
        <v>1</v>
      </c>
      <c r="AB15" s="643">
        <f t="shared" si="11"/>
        <v>1</v>
      </c>
      <c r="AC15" s="643">
        <f t="shared" si="12"/>
        <v>1</v>
      </c>
      <c r="AD15" s="643">
        <f t="shared" si="13"/>
        <v>1</v>
      </c>
      <c r="AE15" s="643">
        <f t="shared" si="14"/>
        <v>1</v>
      </c>
      <c r="AF15" s="643">
        <f t="shared" si="15"/>
        <v>1</v>
      </c>
      <c r="AG15" s="643">
        <f t="shared" si="16"/>
        <v>1</v>
      </c>
      <c r="AH15" s="643">
        <f t="shared" si="17"/>
        <v>1</v>
      </c>
      <c r="AI15" s="474"/>
    </row>
    <row r="16" spans="1:35" s="496" customFormat="1" x14ac:dyDescent="0.2">
      <c r="A16" s="516">
        <v>15</v>
      </c>
      <c r="B16" s="483" t="s">
        <v>31</v>
      </c>
      <c r="C16" s="640"/>
      <c r="D16" s="516"/>
      <c r="E16" s="471"/>
      <c r="F16" s="471"/>
      <c r="G16" s="471"/>
      <c r="H16" s="499">
        <f>100-Udholdenhed!AQ16</f>
        <v>100</v>
      </c>
      <c r="I16" s="499">
        <f>100-Terræn!BG16</f>
        <v>100</v>
      </c>
      <c r="J16" s="499">
        <f>100-Lydighed!I16</f>
        <v>0</v>
      </c>
      <c r="K16" s="499">
        <f>100-Gangarter!Z16</f>
        <v>0</v>
      </c>
      <c r="L16" s="521">
        <f>100-Hurtighed!P16</f>
        <v>100</v>
      </c>
      <c r="M16" s="521">
        <f t="shared" si="0"/>
        <v>300</v>
      </c>
      <c r="N16" s="690"/>
      <c r="O16" s="641">
        <f t="shared" si="1"/>
        <v>0</v>
      </c>
      <c r="P16" s="641">
        <f t="shared" si="18"/>
        <v>0</v>
      </c>
      <c r="Q16" s="642"/>
      <c r="R16" s="643">
        <f t="shared" si="2"/>
        <v>-1</v>
      </c>
      <c r="S16" s="643">
        <f t="shared" si="3"/>
        <v>-1</v>
      </c>
      <c r="T16" s="643">
        <f t="shared" si="4"/>
        <v>-1</v>
      </c>
      <c r="U16" s="643">
        <f t="shared" si="5"/>
        <v>-1</v>
      </c>
      <c r="V16" s="643">
        <f t="shared" si="6"/>
        <v>-1</v>
      </c>
      <c r="W16" s="643">
        <f t="shared" si="7"/>
        <v>-1</v>
      </c>
      <c r="X16" s="643">
        <f t="shared" si="8"/>
        <v>-1</v>
      </c>
      <c r="Y16" s="643">
        <f t="shared" si="9"/>
        <v>-1</v>
      </c>
      <c r="Z16" s="644"/>
      <c r="AA16" s="643">
        <f t="shared" si="10"/>
        <v>1</v>
      </c>
      <c r="AB16" s="643">
        <f t="shared" si="11"/>
        <v>1</v>
      </c>
      <c r="AC16" s="643">
        <f t="shared" si="12"/>
        <v>1</v>
      </c>
      <c r="AD16" s="643">
        <f t="shared" si="13"/>
        <v>1</v>
      </c>
      <c r="AE16" s="643">
        <f t="shared" si="14"/>
        <v>1</v>
      </c>
      <c r="AF16" s="643">
        <f t="shared" si="15"/>
        <v>1</v>
      </c>
      <c r="AG16" s="643">
        <f t="shared" si="16"/>
        <v>1</v>
      </c>
      <c r="AH16" s="643">
        <f t="shared" si="17"/>
        <v>1</v>
      </c>
      <c r="AI16" s="474"/>
    </row>
    <row r="17" spans="1:35" s="496" customFormat="1" x14ac:dyDescent="0.2">
      <c r="A17" s="516">
        <v>16</v>
      </c>
      <c r="B17" s="483" t="s">
        <v>31</v>
      </c>
      <c r="C17" s="640"/>
      <c r="D17" s="516"/>
      <c r="E17" s="471"/>
      <c r="F17" s="471"/>
      <c r="G17" s="471"/>
      <c r="H17" s="499">
        <f>100-Udholdenhed!AQ17</f>
        <v>100</v>
      </c>
      <c r="I17" s="499">
        <f>100-Terræn!BG17</f>
        <v>100</v>
      </c>
      <c r="J17" s="499">
        <f>100-Lydighed!I17</f>
        <v>0</v>
      </c>
      <c r="K17" s="499">
        <f>100-Gangarter!Z17</f>
        <v>0</v>
      </c>
      <c r="L17" s="521">
        <f>100-Hurtighed!P17</f>
        <v>100</v>
      </c>
      <c r="M17" s="521">
        <f t="shared" si="0"/>
        <v>300</v>
      </c>
      <c r="N17" s="690"/>
      <c r="O17" s="641">
        <f t="shared" si="1"/>
        <v>0</v>
      </c>
      <c r="P17" s="641">
        <f t="shared" si="18"/>
        <v>0</v>
      </c>
      <c r="Q17" s="642"/>
      <c r="R17" s="643">
        <f t="shared" si="2"/>
        <v>-1</v>
      </c>
      <c r="S17" s="643">
        <f t="shared" si="3"/>
        <v>-1</v>
      </c>
      <c r="T17" s="643">
        <f t="shared" si="4"/>
        <v>-1</v>
      </c>
      <c r="U17" s="643">
        <f t="shared" si="5"/>
        <v>-1</v>
      </c>
      <c r="V17" s="643">
        <f t="shared" si="6"/>
        <v>-1</v>
      </c>
      <c r="W17" s="643">
        <f t="shared" si="7"/>
        <v>-1</v>
      </c>
      <c r="X17" s="643">
        <f t="shared" si="8"/>
        <v>-1</v>
      </c>
      <c r="Y17" s="643">
        <f t="shared" si="9"/>
        <v>-1</v>
      </c>
      <c r="Z17" s="644"/>
      <c r="AA17" s="643">
        <f t="shared" si="10"/>
        <v>1</v>
      </c>
      <c r="AB17" s="643">
        <f t="shared" si="11"/>
        <v>1</v>
      </c>
      <c r="AC17" s="643">
        <f t="shared" si="12"/>
        <v>1</v>
      </c>
      <c r="AD17" s="643">
        <f t="shared" si="13"/>
        <v>1</v>
      </c>
      <c r="AE17" s="643">
        <f t="shared" si="14"/>
        <v>1</v>
      </c>
      <c r="AF17" s="643">
        <f t="shared" si="15"/>
        <v>1</v>
      </c>
      <c r="AG17" s="643">
        <f t="shared" si="16"/>
        <v>1</v>
      </c>
      <c r="AH17" s="643">
        <f t="shared" si="17"/>
        <v>1</v>
      </c>
      <c r="AI17" s="474"/>
    </row>
    <row r="18" spans="1:35" s="496" customFormat="1" x14ac:dyDescent="0.2">
      <c r="A18" s="516">
        <v>17</v>
      </c>
      <c r="B18" s="483" t="s">
        <v>31</v>
      </c>
      <c r="C18" s="640"/>
      <c r="D18" s="516"/>
      <c r="E18" s="471"/>
      <c r="F18" s="471"/>
      <c r="G18" s="471"/>
      <c r="H18" s="499">
        <f>100-Udholdenhed!AQ18</f>
        <v>100</v>
      </c>
      <c r="I18" s="499">
        <f>100-Terræn!BG18</f>
        <v>100</v>
      </c>
      <c r="J18" s="499">
        <f>100-Lydighed!I18</f>
        <v>0</v>
      </c>
      <c r="K18" s="499">
        <f>100-Gangarter!Z18</f>
        <v>0</v>
      </c>
      <c r="L18" s="521">
        <f>100-Hurtighed!P18</f>
        <v>100</v>
      </c>
      <c r="M18" s="521">
        <f t="shared" si="0"/>
        <v>300</v>
      </c>
      <c r="N18" s="690"/>
      <c r="O18" s="641">
        <f t="shared" si="1"/>
        <v>0</v>
      </c>
      <c r="P18" s="641">
        <f t="shared" si="18"/>
        <v>0</v>
      </c>
      <c r="Q18" s="642"/>
      <c r="R18" s="643">
        <f t="shared" si="2"/>
        <v>-1</v>
      </c>
      <c r="S18" s="643">
        <f t="shared" si="3"/>
        <v>-1</v>
      </c>
      <c r="T18" s="643">
        <f t="shared" si="4"/>
        <v>-1</v>
      </c>
      <c r="U18" s="643">
        <f t="shared" si="5"/>
        <v>-1</v>
      </c>
      <c r="V18" s="643">
        <f t="shared" si="6"/>
        <v>-1</v>
      </c>
      <c r="W18" s="643">
        <f t="shared" si="7"/>
        <v>-1</v>
      </c>
      <c r="X18" s="643">
        <f t="shared" si="8"/>
        <v>-1</v>
      </c>
      <c r="Y18" s="643">
        <f t="shared" si="9"/>
        <v>-1</v>
      </c>
      <c r="Z18" s="644"/>
      <c r="AA18" s="643">
        <f t="shared" si="10"/>
        <v>1</v>
      </c>
      <c r="AB18" s="643">
        <f t="shared" si="11"/>
        <v>1</v>
      </c>
      <c r="AC18" s="643">
        <f t="shared" si="12"/>
        <v>1</v>
      </c>
      <c r="AD18" s="643">
        <f t="shared" si="13"/>
        <v>1</v>
      </c>
      <c r="AE18" s="643">
        <f t="shared" si="14"/>
        <v>1</v>
      </c>
      <c r="AF18" s="643">
        <f t="shared" si="15"/>
        <v>1</v>
      </c>
      <c r="AG18" s="643">
        <f t="shared" si="16"/>
        <v>1</v>
      </c>
      <c r="AH18" s="643">
        <f t="shared" si="17"/>
        <v>1</v>
      </c>
      <c r="AI18" s="474"/>
    </row>
    <row r="19" spans="1:35" s="496" customFormat="1" x14ac:dyDescent="0.2">
      <c r="A19" s="516">
        <v>18</v>
      </c>
      <c r="B19" s="483" t="s">
        <v>31</v>
      </c>
      <c r="C19" s="640"/>
      <c r="D19" s="516"/>
      <c r="E19" s="471"/>
      <c r="F19" s="471"/>
      <c r="G19" s="471"/>
      <c r="H19" s="499">
        <f>100-Udholdenhed!AQ19</f>
        <v>100</v>
      </c>
      <c r="I19" s="499">
        <f>100-Terræn!BG19</f>
        <v>100</v>
      </c>
      <c r="J19" s="499">
        <f>100-Lydighed!I19</f>
        <v>0</v>
      </c>
      <c r="K19" s="499">
        <f>100-Gangarter!Z19</f>
        <v>0</v>
      </c>
      <c r="L19" s="521">
        <f>100-Hurtighed!P19</f>
        <v>100</v>
      </c>
      <c r="M19" s="521">
        <f t="shared" si="0"/>
        <v>300</v>
      </c>
      <c r="N19" s="690"/>
      <c r="O19" s="641">
        <f t="shared" si="1"/>
        <v>0</v>
      </c>
      <c r="P19" s="641">
        <f t="shared" si="18"/>
        <v>0</v>
      </c>
      <c r="Q19" s="642"/>
      <c r="R19" s="643">
        <f t="shared" si="2"/>
        <v>-1</v>
      </c>
      <c r="S19" s="643">
        <f t="shared" si="3"/>
        <v>-1</v>
      </c>
      <c r="T19" s="643">
        <f t="shared" si="4"/>
        <v>-1</v>
      </c>
      <c r="U19" s="643">
        <f t="shared" si="5"/>
        <v>-1</v>
      </c>
      <c r="V19" s="643">
        <f t="shared" si="6"/>
        <v>-1</v>
      </c>
      <c r="W19" s="643">
        <f t="shared" si="7"/>
        <v>-1</v>
      </c>
      <c r="X19" s="643">
        <f t="shared" si="8"/>
        <v>-1</v>
      </c>
      <c r="Y19" s="643">
        <f t="shared" si="9"/>
        <v>-1</v>
      </c>
      <c r="Z19" s="644"/>
      <c r="AA19" s="643">
        <f t="shared" si="10"/>
        <v>1</v>
      </c>
      <c r="AB19" s="643">
        <f t="shared" si="11"/>
        <v>1</v>
      </c>
      <c r="AC19" s="643">
        <f t="shared" si="12"/>
        <v>1</v>
      </c>
      <c r="AD19" s="643">
        <f t="shared" si="13"/>
        <v>1</v>
      </c>
      <c r="AE19" s="643">
        <f t="shared" si="14"/>
        <v>1</v>
      </c>
      <c r="AF19" s="643">
        <f t="shared" si="15"/>
        <v>1</v>
      </c>
      <c r="AG19" s="643">
        <f t="shared" si="16"/>
        <v>1</v>
      </c>
      <c r="AH19" s="643">
        <f t="shared" si="17"/>
        <v>1</v>
      </c>
      <c r="AI19" s="474"/>
    </row>
    <row r="20" spans="1:35" s="496" customFormat="1" x14ac:dyDescent="0.2">
      <c r="A20" s="516">
        <v>19</v>
      </c>
      <c r="B20" s="483" t="s">
        <v>31</v>
      </c>
      <c r="C20" s="640"/>
      <c r="D20" s="516"/>
      <c r="E20" s="471"/>
      <c r="F20" s="471"/>
      <c r="G20" s="471"/>
      <c r="H20" s="499">
        <f>100-Udholdenhed!AQ20</f>
        <v>100</v>
      </c>
      <c r="I20" s="499">
        <f>100-Terræn!BG20</f>
        <v>100</v>
      </c>
      <c r="J20" s="499">
        <f>100-Lydighed!I20</f>
        <v>0</v>
      </c>
      <c r="K20" s="499">
        <f>100-Gangarter!Z20</f>
        <v>0</v>
      </c>
      <c r="L20" s="521">
        <f>100-Hurtighed!P20</f>
        <v>100</v>
      </c>
      <c r="M20" s="521">
        <f t="shared" si="0"/>
        <v>300</v>
      </c>
      <c r="N20" s="690"/>
      <c r="O20" s="641">
        <f t="shared" si="1"/>
        <v>0</v>
      </c>
      <c r="P20" s="641">
        <f t="shared" si="18"/>
        <v>0</v>
      </c>
      <c r="Q20" s="642"/>
      <c r="R20" s="643">
        <f t="shared" si="2"/>
        <v>-1</v>
      </c>
      <c r="S20" s="643">
        <f t="shared" si="3"/>
        <v>-1</v>
      </c>
      <c r="T20" s="643">
        <f t="shared" si="4"/>
        <v>-1</v>
      </c>
      <c r="U20" s="643">
        <f t="shared" si="5"/>
        <v>-1</v>
      </c>
      <c r="V20" s="643">
        <f t="shared" si="6"/>
        <v>-1</v>
      </c>
      <c r="W20" s="643">
        <f t="shared" si="7"/>
        <v>-1</v>
      </c>
      <c r="X20" s="643">
        <f t="shared" si="8"/>
        <v>-1</v>
      </c>
      <c r="Y20" s="643">
        <f t="shared" si="9"/>
        <v>-1</v>
      </c>
      <c r="Z20" s="644"/>
      <c r="AA20" s="643">
        <f t="shared" si="10"/>
        <v>1</v>
      </c>
      <c r="AB20" s="643">
        <f t="shared" si="11"/>
        <v>1</v>
      </c>
      <c r="AC20" s="643">
        <f t="shared" si="12"/>
        <v>1</v>
      </c>
      <c r="AD20" s="643">
        <f t="shared" si="13"/>
        <v>1</v>
      </c>
      <c r="AE20" s="643">
        <f t="shared" si="14"/>
        <v>1</v>
      </c>
      <c r="AF20" s="643">
        <f t="shared" si="15"/>
        <v>1</v>
      </c>
      <c r="AG20" s="643">
        <f t="shared" si="16"/>
        <v>1</v>
      </c>
      <c r="AH20" s="643">
        <f t="shared" si="17"/>
        <v>1</v>
      </c>
      <c r="AI20" s="474"/>
    </row>
    <row r="21" spans="1:35" s="496" customFormat="1" x14ac:dyDescent="0.2">
      <c r="A21" s="516">
        <v>20</v>
      </c>
      <c r="B21" s="483" t="s">
        <v>31</v>
      </c>
      <c r="C21" s="640"/>
      <c r="D21" s="516"/>
      <c r="E21" s="471"/>
      <c r="F21" s="471"/>
      <c r="G21" s="471"/>
      <c r="H21" s="499">
        <f>100-Udholdenhed!AQ21</f>
        <v>100</v>
      </c>
      <c r="I21" s="499">
        <f>100-Terræn!BG21</f>
        <v>100</v>
      </c>
      <c r="J21" s="499">
        <f>100-Lydighed!I21</f>
        <v>0</v>
      </c>
      <c r="K21" s="499">
        <f>100-Gangarter!Z21</f>
        <v>0</v>
      </c>
      <c r="L21" s="521">
        <f>100-Hurtighed!P21</f>
        <v>100</v>
      </c>
      <c r="M21" s="521">
        <f t="shared" si="0"/>
        <v>300</v>
      </c>
      <c r="N21" s="690"/>
      <c r="O21" s="641">
        <f t="shared" si="1"/>
        <v>0</v>
      </c>
      <c r="P21" s="641">
        <f t="shared" si="18"/>
        <v>0</v>
      </c>
      <c r="Q21" s="642"/>
      <c r="R21" s="643">
        <f t="shared" si="2"/>
        <v>-1</v>
      </c>
      <c r="S21" s="643">
        <f t="shared" si="3"/>
        <v>-1</v>
      </c>
      <c r="T21" s="643">
        <f t="shared" si="4"/>
        <v>-1</v>
      </c>
      <c r="U21" s="643">
        <f t="shared" si="5"/>
        <v>-1</v>
      </c>
      <c r="V21" s="643">
        <f t="shared" si="6"/>
        <v>-1</v>
      </c>
      <c r="W21" s="643">
        <f t="shared" si="7"/>
        <v>-1</v>
      </c>
      <c r="X21" s="643">
        <f t="shared" si="8"/>
        <v>-1</v>
      </c>
      <c r="Y21" s="643">
        <f t="shared" si="9"/>
        <v>-1</v>
      </c>
      <c r="Z21" s="644"/>
      <c r="AA21" s="643">
        <f t="shared" si="10"/>
        <v>1</v>
      </c>
      <c r="AB21" s="643">
        <f t="shared" si="11"/>
        <v>1</v>
      </c>
      <c r="AC21" s="643">
        <f t="shared" si="12"/>
        <v>1</v>
      </c>
      <c r="AD21" s="643">
        <f t="shared" si="13"/>
        <v>1</v>
      </c>
      <c r="AE21" s="643">
        <f t="shared" si="14"/>
        <v>1</v>
      </c>
      <c r="AF21" s="643">
        <f t="shared" si="15"/>
        <v>1</v>
      </c>
      <c r="AG21" s="643">
        <f t="shared" si="16"/>
        <v>1</v>
      </c>
      <c r="AH21" s="643">
        <f t="shared" si="17"/>
        <v>1</v>
      </c>
      <c r="AI21" s="474"/>
    </row>
    <row r="22" spans="1:35" s="496" customFormat="1" x14ac:dyDescent="0.2">
      <c r="A22" s="516">
        <v>21</v>
      </c>
      <c r="B22" s="483" t="s">
        <v>31</v>
      </c>
      <c r="C22" s="640"/>
      <c r="D22" s="516"/>
      <c r="E22" s="471"/>
      <c r="F22" s="471"/>
      <c r="G22" s="471"/>
      <c r="H22" s="499">
        <f>100-Udholdenhed!AQ22</f>
        <v>100</v>
      </c>
      <c r="I22" s="499">
        <f>100-Terræn!BG22</f>
        <v>100</v>
      </c>
      <c r="J22" s="499">
        <f>100-Lydighed!I22</f>
        <v>0</v>
      </c>
      <c r="K22" s="499">
        <f>100-Gangarter!Z22</f>
        <v>0</v>
      </c>
      <c r="L22" s="521">
        <f>100-Hurtighed!P22</f>
        <v>100</v>
      </c>
      <c r="M22" s="521">
        <f t="shared" si="0"/>
        <v>300</v>
      </c>
      <c r="N22" s="690"/>
      <c r="O22" s="641">
        <f t="shared" si="1"/>
        <v>0</v>
      </c>
      <c r="P22" s="641">
        <f t="shared" si="18"/>
        <v>0</v>
      </c>
      <c r="Q22" s="642"/>
      <c r="R22" s="643">
        <f t="shared" si="2"/>
        <v>-1</v>
      </c>
      <c r="S22" s="643">
        <f t="shared" si="3"/>
        <v>-1</v>
      </c>
      <c r="T22" s="643">
        <f t="shared" si="4"/>
        <v>-1</v>
      </c>
      <c r="U22" s="643">
        <f t="shared" si="5"/>
        <v>-1</v>
      </c>
      <c r="V22" s="643">
        <f t="shared" si="6"/>
        <v>-1</v>
      </c>
      <c r="W22" s="643">
        <f t="shared" si="7"/>
        <v>-1</v>
      </c>
      <c r="X22" s="643">
        <f t="shared" si="8"/>
        <v>-1</v>
      </c>
      <c r="Y22" s="643">
        <f t="shared" si="9"/>
        <v>-1</v>
      </c>
      <c r="Z22" s="644"/>
      <c r="AA22" s="643">
        <f t="shared" si="10"/>
        <v>1</v>
      </c>
      <c r="AB22" s="643">
        <f t="shared" si="11"/>
        <v>1</v>
      </c>
      <c r="AC22" s="643">
        <f t="shared" si="12"/>
        <v>1</v>
      </c>
      <c r="AD22" s="643">
        <f t="shared" si="13"/>
        <v>1</v>
      </c>
      <c r="AE22" s="643">
        <f t="shared" si="14"/>
        <v>1</v>
      </c>
      <c r="AF22" s="643">
        <f t="shared" si="15"/>
        <v>1</v>
      </c>
      <c r="AG22" s="643">
        <f t="shared" si="16"/>
        <v>1</v>
      </c>
      <c r="AH22" s="643">
        <f t="shared" si="17"/>
        <v>1</v>
      </c>
      <c r="AI22" s="474"/>
    </row>
    <row r="23" spans="1:35" s="496" customFormat="1" x14ac:dyDescent="0.2">
      <c r="A23" s="516">
        <v>22</v>
      </c>
      <c r="B23" s="483" t="s">
        <v>31</v>
      </c>
      <c r="C23" s="640"/>
      <c r="D23" s="516"/>
      <c r="E23" s="471"/>
      <c r="F23" s="471"/>
      <c r="G23" s="471"/>
      <c r="H23" s="499">
        <f>100-Udholdenhed!AQ23</f>
        <v>100</v>
      </c>
      <c r="I23" s="499">
        <f>100-Terræn!BG23</f>
        <v>100</v>
      </c>
      <c r="J23" s="499">
        <f>100-Lydighed!I23</f>
        <v>0</v>
      </c>
      <c r="K23" s="499">
        <f>100-Gangarter!Z23</f>
        <v>0</v>
      </c>
      <c r="L23" s="521">
        <f>100-Hurtighed!P23</f>
        <v>100</v>
      </c>
      <c r="M23" s="521">
        <f t="shared" si="0"/>
        <v>300</v>
      </c>
      <c r="N23" s="690"/>
      <c r="O23" s="641">
        <f t="shared" si="1"/>
        <v>0</v>
      </c>
      <c r="P23" s="641">
        <f t="shared" si="18"/>
        <v>0</v>
      </c>
      <c r="Q23" s="642"/>
      <c r="R23" s="643">
        <f>IF((C23=1),IF((#REF!&gt;0),-1,M23),-1)</f>
        <v>-1</v>
      </c>
      <c r="S23" s="643">
        <f>IF((C23=1),IF((#REF!&gt;0),N23,-1),-1)</f>
        <v>-1</v>
      </c>
      <c r="T23" s="643">
        <f t="shared" si="4"/>
        <v>-1</v>
      </c>
      <c r="U23" s="643">
        <f t="shared" si="5"/>
        <v>-1</v>
      </c>
      <c r="V23" s="643">
        <f t="shared" si="6"/>
        <v>-1</v>
      </c>
      <c r="W23" s="643">
        <f t="shared" si="7"/>
        <v>-1</v>
      </c>
      <c r="X23" s="643">
        <f t="shared" si="8"/>
        <v>-1</v>
      </c>
      <c r="Y23" s="643">
        <f t="shared" si="9"/>
        <v>-1</v>
      </c>
      <c r="Z23" s="644"/>
      <c r="AA23" s="643">
        <f t="shared" si="10"/>
        <v>1</v>
      </c>
      <c r="AB23" s="643">
        <f t="shared" si="11"/>
        <v>1</v>
      </c>
      <c r="AC23" s="643">
        <f t="shared" si="12"/>
        <v>1</v>
      </c>
      <c r="AD23" s="643">
        <f t="shared" si="13"/>
        <v>1</v>
      </c>
      <c r="AE23" s="643">
        <f t="shared" si="14"/>
        <v>1</v>
      </c>
      <c r="AF23" s="643">
        <f t="shared" si="15"/>
        <v>1</v>
      </c>
      <c r="AG23" s="643">
        <f t="shared" si="16"/>
        <v>1</v>
      </c>
      <c r="AH23" s="643">
        <f t="shared" si="17"/>
        <v>1</v>
      </c>
      <c r="AI23" s="474"/>
    </row>
    <row r="24" spans="1:35" s="496" customFormat="1" x14ac:dyDescent="0.2">
      <c r="A24" s="516">
        <v>23</v>
      </c>
      <c r="B24" s="483" t="s">
        <v>31</v>
      </c>
      <c r="C24" s="640"/>
      <c r="D24" s="516"/>
      <c r="E24" s="471"/>
      <c r="F24" s="471"/>
      <c r="G24" s="471"/>
      <c r="H24" s="499">
        <f>100-Udholdenhed!AQ24</f>
        <v>100</v>
      </c>
      <c r="I24" s="499">
        <f>100-Terræn!BG24</f>
        <v>100</v>
      </c>
      <c r="J24" s="499">
        <f>100-Lydighed!I24</f>
        <v>0</v>
      </c>
      <c r="K24" s="499">
        <f>100-Gangarter!Z24</f>
        <v>0</v>
      </c>
      <c r="L24" s="521">
        <f>100-Hurtighed!P24</f>
        <v>100</v>
      </c>
      <c r="M24" s="521">
        <f t="shared" si="0"/>
        <v>300</v>
      </c>
      <c r="N24" s="690"/>
      <c r="O24" s="641">
        <f t="shared" si="1"/>
        <v>0</v>
      </c>
      <c r="P24" s="641">
        <f t="shared" si="18"/>
        <v>0</v>
      </c>
      <c r="Q24" s="642"/>
      <c r="R24" s="643">
        <f t="shared" ref="R24:R59" si="19">IF((C24=1),IF((D23&gt;0),-1,M24),-1)</f>
        <v>-1</v>
      </c>
      <c r="S24" s="643">
        <f t="shared" ref="S24:S59" si="20">IF((C24=1),IF((D23&gt;0),N24,-1),-1)</f>
        <v>-1</v>
      </c>
      <c r="T24" s="643">
        <f t="shared" si="4"/>
        <v>-1</v>
      </c>
      <c r="U24" s="643">
        <f t="shared" si="5"/>
        <v>-1</v>
      </c>
      <c r="V24" s="643">
        <f t="shared" si="6"/>
        <v>-1</v>
      </c>
      <c r="W24" s="643">
        <f t="shared" si="7"/>
        <v>-1</v>
      </c>
      <c r="X24" s="643">
        <f t="shared" si="8"/>
        <v>-1</v>
      </c>
      <c r="Y24" s="643">
        <f t="shared" si="9"/>
        <v>-1</v>
      </c>
      <c r="Z24" s="644"/>
      <c r="AA24" s="643">
        <f t="shared" si="10"/>
        <v>1</v>
      </c>
      <c r="AB24" s="643">
        <f t="shared" si="11"/>
        <v>1</v>
      </c>
      <c r="AC24" s="643">
        <f t="shared" si="12"/>
        <v>1</v>
      </c>
      <c r="AD24" s="643">
        <f t="shared" si="13"/>
        <v>1</v>
      </c>
      <c r="AE24" s="643">
        <f t="shared" si="14"/>
        <v>1</v>
      </c>
      <c r="AF24" s="643">
        <f t="shared" si="15"/>
        <v>1</v>
      </c>
      <c r="AG24" s="643">
        <f t="shared" si="16"/>
        <v>1</v>
      </c>
      <c r="AH24" s="643">
        <f t="shared" si="17"/>
        <v>1</v>
      </c>
      <c r="AI24" s="474"/>
    </row>
    <row r="25" spans="1:35" s="496" customFormat="1" x14ac:dyDescent="0.2">
      <c r="A25" s="516">
        <v>24</v>
      </c>
      <c r="B25" s="483" t="s">
        <v>31</v>
      </c>
      <c r="C25" s="640"/>
      <c r="D25" s="516"/>
      <c r="E25" s="471"/>
      <c r="F25" s="471"/>
      <c r="G25" s="471"/>
      <c r="H25" s="499">
        <f>100-Udholdenhed!AQ25</f>
        <v>100</v>
      </c>
      <c r="I25" s="499">
        <f>100-Terræn!BG25</f>
        <v>100</v>
      </c>
      <c r="J25" s="499">
        <f>100-Lydighed!I25</f>
        <v>0</v>
      </c>
      <c r="K25" s="499">
        <f>100-Gangarter!Z25</f>
        <v>0</v>
      </c>
      <c r="L25" s="521">
        <f>100-Hurtighed!P25</f>
        <v>100</v>
      </c>
      <c r="M25" s="521">
        <f t="shared" si="0"/>
        <v>300</v>
      </c>
      <c r="N25" s="690"/>
      <c r="O25" s="641">
        <f t="shared" si="1"/>
        <v>0</v>
      </c>
      <c r="P25" s="641">
        <f t="shared" si="18"/>
        <v>0</v>
      </c>
      <c r="Q25" s="642"/>
      <c r="R25" s="643">
        <f t="shared" si="19"/>
        <v>-1</v>
      </c>
      <c r="S25" s="643">
        <f t="shared" si="20"/>
        <v>-1</v>
      </c>
      <c r="T25" s="643">
        <f t="shared" ref="T25:T59" si="21">IF((C25=2),IF((D24&gt;0),-1,M25),-1)</f>
        <v>-1</v>
      </c>
      <c r="U25" s="643">
        <f t="shared" ref="U25:U59" si="22">IF((C25=2),IF((D24&gt;0),N25,-1),-1)</f>
        <v>-1</v>
      </c>
      <c r="V25" s="643">
        <f t="shared" si="6"/>
        <v>-1</v>
      </c>
      <c r="W25" s="643">
        <f t="shared" si="7"/>
        <v>-1</v>
      </c>
      <c r="X25" s="643">
        <f t="shared" si="8"/>
        <v>-1</v>
      </c>
      <c r="Y25" s="643">
        <f t="shared" si="9"/>
        <v>-1</v>
      </c>
      <c r="Z25" s="644"/>
      <c r="AA25" s="643">
        <f t="shared" si="10"/>
        <v>1</v>
      </c>
      <c r="AB25" s="643">
        <f t="shared" si="11"/>
        <v>1</v>
      </c>
      <c r="AC25" s="643">
        <f t="shared" si="12"/>
        <v>1</v>
      </c>
      <c r="AD25" s="643">
        <f t="shared" si="13"/>
        <v>1</v>
      </c>
      <c r="AE25" s="643">
        <f t="shared" si="14"/>
        <v>1</v>
      </c>
      <c r="AF25" s="643">
        <f t="shared" si="15"/>
        <v>1</v>
      </c>
      <c r="AG25" s="643">
        <f t="shared" si="16"/>
        <v>1</v>
      </c>
      <c r="AH25" s="643">
        <f t="shared" si="17"/>
        <v>1</v>
      </c>
      <c r="AI25" s="474"/>
    </row>
    <row r="26" spans="1:35" s="496" customFormat="1" x14ac:dyDescent="0.2">
      <c r="A26" s="516">
        <v>25</v>
      </c>
      <c r="B26" s="483" t="s">
        <v>31</v>
      </c>
      <c r="C26" s="640"/>
      <c r="D26" s="516"/>
      <c r="E26" s="471"/>
      <c r="F26" s="471"/>
      <c r="G26" s="471"/>
      <c r="H26" s="499">
        <f>100-Udholdenhed!AQ26</f>
        <v>100</v>
      </c>
      <c r="I26" s="499">
        <f>100-Terræn!BG26</f>
        <v>100</v>
      </c>
      <c r="J26" s="499">
        <f>100-Lydighed!I26</f>
        <v>0</v>
      </c>
      <c r="K26" s="499">
        <f>100-Gangarter!Z26</f>
        <v>0</v>
      </c>
      <c r="L26" s="521">
        <f>100-Hurtighed!P26</f>
        <v>100</v>
      </c>
      <c r="M26" s="521">
        <f t="shared" si="0"/>
        <v>300</v>
      </c>
      <c r="N26" s="690"/>
      <c r="O26" s="641">
        <f t="shared" si="1"/>
        <v>0</v>
      </c>
      <c r="P26" s="641">
        <f t="shared" si="18"/>
        <v>0</v>
      </c>
      <c r="Q26" s="642"/>
      <c r="R26" s="643">
        <f t="shared" si="19"/>
        <v>-1</v>
      </c>
      <c r="S26" s="643">
        <f t="shared" si="20"/>
        <v>-1</v>
      </c>
      <c r="T26" s="643">
        <f t="shared" si="21"/>
        <v>-1</v>
      </c>
      <c r="U26" s="643">
        <f t="shared" si="22"/>
        <v>-1</v>
      </c>
      <c r="V26" s="643">
        <f t="shared" si="6"/>
        <v>-1</v>
      </c>
      <c r="W26" s="643">
        <f t="shared" si="7"/>
        <v>-1</v>
      </c>
      <c r="X26" s="643">
        <f t="shared" si="8"/>
        <v>-1</v>
      </c>
      <c r="Y26" s="643">
        <f t="shared" si="9"/>
        <v>-1</v>
      </c>
      <c r="Z26" s="644"/>
      <c r="AA26" s="643">
        <f t="shared" si="10"/>
        <v>1</v>
      </c>
      <c r="AB26" s="643">
        <f t="shared" si="11"/>
        <v>1</v>
      </c>
      <c r="AC26" s="643">
        <f t="shared" si="12"/>
        <v>1</v>
      </c>
      <c r="AD26" s="643">
        <f t="shared" si="13"/>
        <v>1</v>
      </c>
      <c r="AE26" s="643">
        <f t="shared" si="14"/>
        <v>1</v>
      </c>
      <c r="AF26" s="643">
        <f t="shared" si="15"/>
        <v>1</v>
      </c>
      <c r="AG26" s="643">
        <f t="shared" si="16"/>
        <v>1</v>
      </c>
      <c r="AH26" s="643">
        <f t="shared" si="17"/>
        <v>1</v>
      </c>
      <c r="AI26" s="474"/>
    </row>
    <row r="27" spans="1:35" s="496" customFormat="1" x14ac:dyDescent="0.2">
      <c r="A27" s="516">
        <v>26</v>
      </c>
      <c r="B27" s="483" t="s">
        <v>31</v>
      </c>
      <c r="C27" s="640"/>
      <c r="D27" s="516"/>
      <c r="E27" s="471"/>
      <c r="F27" s="471"/>
      <c r="G27" s="471"/>
      <c r="H27" s="499">
        <f>100-Udholdenhed!AQ27</f>
        <v>100</v>
      </c>
      <c r="I27" s="499">
        <f>100-Terræn!BG27</f>
        <v>100</v>
      </c>
      <c r="J27" s="499">
        <f>100-Lydighed!I27</f>
        <v>0</v>
      </c>
      <c r="K27" s="499">
        <f>100-Gangarter!Z27</f>
        <v>0</v>
      </c>
      <c r="L27" s="521">
        <f>100-Hurtighed!P27</f>
        <v>100</v>
      </c>
      <c r="M27" s="521">
        <f t="shared" si="0"/>
        <v>300</v>
      </c>
      <c r="N27" s="690"/>
      <c r="O27" s="641">
        <f t="shared" si="1"/>
        <v>0</v>
      </c>
      <c r="P27" s="641">
        <f t="shared" si="18"/>
        <v>0</v>
      </c>
      <c r="Q27" s="642"/>
      <c r="R27" s="643">
        <f t="shared" si="19"/>
        <v>-1</v>
      </c>
      <c r="S27" s="643">
        <f t="shared" si="20"/>
        <v>-1</v>
      </c>
      <c r="T27" s="643">
        <f t="shared" si="21"/>
        <v>-1</v>
      </c>
      <c r="U27" s="643">
        <f t="shared" si="22"/>
        <v>-1</v>
      </c>
      <c r="V27" s="643">
        <f t="shared" si="6"/>
        <v>-1</v>
      </c>
      <c r="W27" s="643">
        <f t="shared" si="7"/>
        <v>-1</v>
      </c>
      <c r="X27" s="643">
        <f t="shared" si="8"/>
        <v>-1</v>
      </c>
      <c r="Y27" s="643">
        <f t="shared" si="9"/>
        <v>-1</v>
      </c>
      <c r="Z27" s="644"/>
      <c r="AA27" s="643">
        <f t="shared" si="10"/>
        <v>1</v>
      </c>
      <c r="AB27" s="643">
        <f t="shared" si="11"/>
        <v>1</v>
      </c>
      <c r="AC27" s="643">
        <f t="shared" si="12"/>
        <v>1</v>
      </c>
      <c r="AD27" s="643">
        <f t="shared" si="13"/>
        <v>1</v>
      </c>
      <c r="AE27" s="643">
        <f t="shared" si="14"/>
        <v>1</v>
      </c>
      <c r="AF27" s="643">
        <f t="shared" si="15"/>
        <v>1</v>
      </c>
      <c r="AG27" s="643">
        <f t="shared" si="16"/>
        <v>1</v>
      </c>
      <c r="AH27" s="643">
        <f t="shared" si="17"/>
        <v>1</v>
      </c>
      <c r="AI27" s="474"/>
    </row>
    <row r="28" spans="1:35" s="496" customFormat="1" x14ac:dyDescent="0.2">
      <c r="A28" s="516">
        <v>27</v>
      </c>
      <c r="B28" s="483" t="s">
        <v>31</v>
      </c>
      <c r="C28" s="640"/>
      <c r="D28" s="516"/>
      <c r="E28" s="471"/>
      <c r="F28" s="471"/>
      <c r="G28" s="471"/>
      <c r="H28" s="499">
        <f>100-Udholdenhed!AQ28</f>
        <v>100</v>
      </c>
      <c r="I28" s="499">
        <f>100-Terræn!BG28</f>
        <v>100</v>
      </c>
      <c r="J28" s="499">
        <f>100-Lydighed!I28</f>
        <v>0</v>
      </c>
      <c r="K28" s="499">
        <f>100-Gangarter!Z28</f>
        <v>0</v>
      </c>
      <c r="L28" s="521">
        <f>100-Hurtighed!P28</f>
        <v>100</v>
      </c>
      <c r="M28" s="521">
        <f t="shared" si="0"/>
        <v>300</v>
      </c>
      <c r="N28" s="690"/>
      <c r="O28" s="641">
        <f t="shared" si="1"/>
        <v>0</v>
      </c>
      <c r="P28" s="641">
        <f t="shared" si="18"/>
        <v>0</v>
      </c>
      <c r="Q28" s="642"/>
      <c r="R28" s="643">
        <f t="shared" si="19"/>
        <v>-1</v>
      </c>
      <c r="S28" s="643">
        <f t="shared" si="20"/>
        <v>-1</v>
      </c>
      <c r="T28" s="643">
        <f t="shared" si="21"/>
        <v>-1</v>
      </c>
      <c r="U28" s="643">
        <f t="shared" si="22"/>
        <v>-1</v>
      </c>
      <c r="V28" s="643">
        <f t="shared" si="6"/>
        <v>-1</v>
      </c>
      <c r="W28" s="643">
        <f t="shared" si="7"/>
        <v>-1</v>
      </c>
      <c r="X28" s="643">
        <f t="shared" si="8"/>
        <v>-1</v>
      </c>
      <c r="Y28" s="643">
        <f t="shared" si="9"/>
        <v>-1</v>
      </c>
      <c r="Z28" s="644"/>
      <c r="AA28" s="643">
        <f t="shared" si="10"/>
        <v>1</v>
      </c>
      <c r="AB28" s="643">
        <f t="shared" si="11"/>
        <v>1</v>
      </c>
      <c r="AC28" s="643">
        <f t="shared" si="12"/>
        <v>1</v>
      </c>
      <c r="AD28" s="643">
        <f t="shared" si="13"/>
        <v>1</v>
      </c>
      <c r="AE28" s="643">
        <f t="shared" si="14"/>
        <v>1</v>
      </c>
      <c r="AF28" s="643">
        <f t="shared" si="15"/>
        <v>1</v>
      </c>
      <c r="AG28" s="643">
        <f t="shared" si="16"/>
        <v>1</v>
      </c>
      <c r="AH28" s="643">
        <f t="shared" si="17"/>
        <v>1</v>
      </c>
      <c r="AI28" s="474"/>
    </row>
    <row r="29" spans="1:35" s="496" customFormat="1" x14ac:dyDescent="0.2">
      <c r="A29" s="516">
        <v>28</v>
      </c>
      <c r="B29" s="483" t="s">
        <v>31</v>
      </c>
      <c r="C29" s="640"/>
      <c r="D29" s="516"/>
      <c r="E29" s="471"/>
      <c r="F29" s="471"/>
      <c r="G29" s="471"/>
      <c r="H29" s="499">
        <f>100-Udholdenhed!AQ29</f>
        <v>100</v>
      </c>
      <c r="I29" s="499">
        <f>100-Terræn!BG29</f>
        <v>100</v>
      </c>
      <c r="J29" s="499">
        <f>100-Lydighed!I29</f>
        <v>0</v>
      </c>
      <c r="K29" s="499">
        <f>100-Gangarter!Z29</f>
        <v>0</v>
      </c>
      <c r="L29" s="521">
        <f>100-Hurtighed!P29</f>
        <v>100</v>
      </c>
      <c r="M29" s="521">
        <f t="shared" si="0"/>
        <v>300</v>
      </c>
      <c r="N29" s="690"/>
      <c r="O29" s="641">
        <f t="shared" si="1"/>
        <v>0</v>
      </c>
      <c r="P29" s="641">
        <f t="shared" si="18"/>
        <v>0</v>
      </c>
      <c r="Q29" s="642"/>
      <c r="R29" s="643">
        <f t="shared" si="19"/>
        <v>-1</v>
      </c>
      <c r="S29" s="643">
        <f t="shared" si="20"/>
        <v>-1</v>
      </c>
      <c r="T29" s="643">
        <f t="shared" si="21"/>
        <v>-1</v>
      </c>
      <c r="U29" s="643">
        <f t="shared" si="22"/>
        <v>-1</v>
      </c>
      <c r="V29" s="643">
        <f t="shared" si="6"/>
        <v>-1</v>
      </c>
      <c r="W29" s="643">
        <f t="shared" si="7"/>
        <v>-1</v>
      </c>
      <c r="X29" s="643">
        <f t="shared" si="8"/>
        <v>-1</v>
      </c>
      <c r="Y29" s="643">
        <f t="shared" si="9"/>
        <v>-1</v>
      </c>
      <c r="Z29" s="644"/>
      <c r="AA29" s="643">
        <f t="shared" si="10"/>
        <v>1</v>
      </c>
      <c r="AB29" s="643">
        <f t="shared" si="11"/>
        <v>1</v>
      </c>
      <c r="AC29" s="643">
        <f t="shared" si="12"/>
        <v>1</v>
      </c>
      <c r="AD29" s="643">
        <f t="shared" si="13"/>
        <v>1</v>
      </c>
      <c r="AE29" s="643">
        <f t="shared" si="14"/>
        <v>1</v>
      </c>
      <c r="AF29" s="643">
        <f t="shared" si="15"/>
        <v>1</v>
      </c>
      <c r="AG29" s="643">
        <f t="shared" si="16"/>
        <v>1</v>
      </c>
      <c r="AH29" s="643">
        <f t="shared" si="17"/>
        <v>1</v>
      </c>
      <c r="AI29" s="474"/>
    </row>
    <row r="30" spans="1:35" s="496" customFormat="1" x14ac:dyDescent="0.2">
      <c r="A30" s="516">
        <v>29</v>
      </c>
      <c r="B30" s="483" t="s">
        <v>31</v>
      </c>
      <c r="C30" s="640"/>
      <c r="D30" s="516"/>
      <c r="E30" s="471"/>
      <c r="F30" s="471"/>
      <c r="G30" s="557"/>
      <c r="H30" s="499">
        <f>100-Udholdenhed!AQ30</f>
        <v>100</v>
      </c>
      <c r="I30" s="499">
        <f>100-Terræn!BG30</f>
        <v>100</v>
      </c>
      <c r="J30" s="499">
        <f>100-Lydighed!I30</f>
        <v>0</v>
      </c>
      <c r="K30" s="499">
        <f>100-Gangarter!Z30</f>
        <v>0</v>
      </c>
      <c r="L30" s="521">
        <f>100-Hurtighed!P30</f>
        <v>100</v>
      </c>
      <c r="M30" s="521">
        <f t="shared" si="0"/>
        <v>300</v>
      </c>
      <c r="N30" s="690"/>
      <c r="O30" s="641">
        <f t="shared" si="1"/>
        <v>0</v>
      </c>
      <c r="P30" s="641">
        <f t="shared" si="18"/>
        <v>0</v>
      </c>
      <c r="Q30" s="642"/>
      <c r="R30" s="643">
        <f t="shared" si="19"/>
        <v>-1</v>
      </c>
      <c r="S30" s="643">
        <f t="shared" si="20"/>
        <v>-1</v>
      </c>
      <c r="T30" s="643">
        <f t="shared" si="21"/>
        <v>-1</v>
      </c>
      <c r="U30" s="643">
        <f t="shared" si="22"/>
        <v>-1</v>
      </c>
      <c r="V30" s="643">
        <f t="shared" si="6"/>
        <v>-1</v>
      </c>
      <c r="W30" s="643">
        <f t="shared" si="7"/>
        <v>-1</v>
      </c>
      <c r="X30" s="643">
        <f t="shared" si="8"/>
        <v>-1</v>
      </c>
      <c r="Y30" s="643">
        <f t="shared" si="9"/>
        <v>-1</v>
      </c>
      <c r="Z30" s="644"/>
      <c r="AA30" s="643">
        <f t="shared" si="10"/>
        <v>1</v>
      </c>
      <c r="AB30" s="643">
        <f t="shared" si="11"/>
        <v>1</v>
      </c>
      <c r="AC30" s="643">
        <f t="shared" si="12"/>
        <v>1</v>
      </c>
      <c r="AD30" s="643">
        <f t="shared" si="13"/>
        <v>1</v>
      </c>
      <c r="AE30" s="643">
        <f t="shared" si="14"/>
        <v>1</v>
      </c>
      <c r="AF30" s="643">
        <f t="shared" si="15"/>
        <v>1</v>
      </c>
      <c r="AG30" s="643">
        <f t="shared" si="16"/>
        <v>1</v>
      </c>
      <c r="AH30" s="643">
        <f t="shared" si="17"/>
        <v>1</v>
      </c>
      <c r="AI30" s="474"/>
    </row>
    <row r="31" spans="1:35" s="496" customFormat="1" x14ac:dyDescent="0.2">
      <c r="A31" s="516">
        <v>30</v>
      </c>
      <c r="B31" s="483" t="s">
        <v>31</v>
      </c>
      <c r="C31" s="640"/>
      <c r="D31" s="516"/>
      <c r="E31" s="471"/>
      <c r="F31" s="471"/>
      <c r="G31" s="471"/>
      <c r="H31" s="499">
        <f>100-Udholdenhed!AQ31</f>
        <v>100</v>
      </c>
      <c r="I31" s="499">
        <f>100-Terræn!BG31</f>
        <v>100</v>
      </c>
      <c r="J31" s="499">
        <f>100-Lydighed!I31</f>
        <v>0</v>
      </c>
      <c r="K31" s="499">
        <f>100-Gangarter!Z31</f>
        <v>0</v>
      </c>
      <c r="L31" s="521">
        <f>100-Hurtighed!P31</f>
        <v>100</v>
      </c>
      <c r="M31" s="521">
        <f t="shared" si="0"/>
        <v>300</v>
      </c>
      <c r="N31" s="690"/>
      <c r="O31" s="641">
        <f t="shared" si="1"/>
        <v>0</v>
      </c>
      <c r="P31" s="641">
        <f t="shared" si="18"/>
        <v>0</v>
      </c>
      <c r="Q31" s="642"/>
      <c r="R31" s="643">
        <f t="shared" si="19"/>
        <v>-1</v>
      </c>
      <c r="S31" s="643">
        <f t="shared" si="20"/>
        <v>-1</v>
      </c>
      <c r="T31" s="643">
        <f t="shared" si="21"/>
        <v>-1</v>
      </c>
      <c r="U31" s="643">
        <f t="shared" si="22"/>
        <v>-1</v>
      </c>
      <c r="V31" s="643">
        <f t="shared" si="6"/>
        <v>-1</v>
      </c>
      <c r="W31" s="643">
        <f t="shared" si="7"/>
        <v>-1</v>
      </c>
      <c r="X31" s="643">
        <f t="shared" si="8"/>
        <v>-1</v>
      </c>
      <c r="Y31" s="643">
        <f t="shared" si="9"/>
        <v>-1</v>
      </c>
      <c r="Z31" s="644"/>
      <c r="AA31" s="643">
        <f t="shared" si="10"/>
        <v>1</v>
      </c>
      <c r="AB31" s="643">
        <f t="shared" si="11"/>
        <v>1</v>
      </c>
      <c r="AC31" s="643">
        <f t="shared" si="12"/>
        <v>1</v>
      </c>
      <c r="AD31" s="643">
        <f t="shared" si="13"/>
        <v>1</v>
      </c>
      <c r="AE31" s="643">
        <f t="shared" si="14"/>
        <v>1</v>
      </c>
      <c r="AF31" s="643">
        <f t="shared" si="15"/>
        <v>1</v>
      </c>
      <c r="AG31" s="643">
        <f t="shared" si="16"/>
        <v>1</v>
      </c>
      <c r="AH31" s="643">
        <f t="shared" si="17"/>
        <v>1</v>
      </c>
      <c r="AI31" s="474"/>
    </row>
    <row r="32" spans="1:35" s="496" customFormat="1" x14ac:dyDescent="0.2">
      <c r="A32" s="516">
        <v>31</v>
      </c>
      <c r="B32" s="483" t="s">
        <v>31</v>
      </c>
      <c r="C32" s="640"/>
      <c r="D32" s="516"/>
      <c r="E32" s="471"/>
      <c r="F32" s="471"/>
      <c r="G32" s="471"/>
      <c r="H32" s="499">
        <f>100-Udholdenhed!AQ32</f>
        <v>100</v>
      </c>
      <c r="I32" s="499">
        <f>100-Terræn!BG32</f>
        <v>100</v>
      </c>
      <c r="J32" s="499">
        <f>100-Lydighed!I32</f>
        <v>0</v>
      </c>
      <c r="K32" s="499">
        <f>100-Gangarter!Z32</f>
        <v>0</v>
      </c>
      <c r="L32" s="521">
        <f>100-Hurtighed!P32</f>
        <v>100</v>
      </c>
      <c r="M32" s="521">
        <f t="shared" si="0"/>
        <v>300</v>
      </c>
      <c r="N32" s="617"/>
      <c r="O32" s="641">
        <f t="shared" si="1"/>
        <v>0</v>
      </c>
      <c r="P32" s="641">
        <f t="shared" si="18"/>
        <v>0</v>
      </c>
      <c r="Q32" s="642"/>
      <c r="R32" s="643">
        <f t="shared" si="19"/>
        <v>-1</v>
      </c>
      <c r="S32" s="643">
        <f t="shared" si="20"/>
        <v>-1</v>
      </c>
      <c r="T32" s="643">
        <f t="shared" si="21"/>
        <v>-1</v>
      </c>
      <c r="U32" s="643">
        <f t="shared" si="22"/>
        <v>-1</v>
      </c>
      <c r="V32" s="643">
        <f t="shared" si="6"/>
        <v>-1</v>
      </c>
      <c r="W32" s="643">
        <f t="shared" si="7"/>
        <v>-1</v>
      </c>
      <c r="X32" s="643">
        <f t="shared" si="8"/>
        <v>-1</v>
      </c>
      <c r="Y32" s="643">
        <f t="shared" si="9"/>
        <v>-1</v>
      </c>
      <c r="Z32" s="644"/>
      <c r="AA32" s="643">
        <f t="shared" si="10"/>
        <v>1</v>
      </c>
      <c r="AB32" s="643">
        <f t="shared" si="11"/>
        <v>1</v>
      </c>
      <c r="AC32" s="643">
        <f t="shared" si="12"/>
        <v>1</v>
      </c>
      <c r="AD32" s="643">
        <f t="shared" si="13"/>
        <v>1</v>
      </c>
      <c r="AE32" s="643">
        <f t="shared" si="14"/>
        <v>1</v>
      </c>
      <c r="AF32" s="643">
        <f t="shared" si="15"/>
        <v>1</v>
      </c>
      <c r="AG32" s="643">
        <f t="shared" si="16"/>
        <v>1</v>
      </c>
      <c r="AH32" s="643">
        <f t="shared" si="17"/>
        <v>1</v>
      </c>
      <c r="AI32" s="474"/>
    </row>
    <row r="33" spans="1:35" s="496" customFormat="1" x14ac:dyDescent="0.2">
      <c r="A33" s="516">
        <v>32</v>
      </c>
      <c r="B33" s="483" t="s">
        <v>31</v>
      </c>
      <c r="C33" s="640"/>
      <c r="D33" s="516"/>
      <c r="E33" s="471"/>
      <c r="F33" s="471"/>
      <c r="G33" s="471"/>
      <c r="H33" s="499">
        <f>100-Udholdenhed!AQ33</f>
        <v>100</v>
      </c>
      <c r="I33" s="499">
        <f>100-Terræn!BG33</f>
        <v>100</v>
      </c>
      <c r="J33" s="499">
        <f>100-Lydighed!I33</f>
        <v>0</v>
      </c>
      <c r="K33" s="499">
        <f>100-Gangarter!Z33</f>
        <v>0</v>
      </c>
      <c r="L33" s="521">
        <f>100-Hurtighed!P33</f>
        <v>100</v>
      </c>
      <c r="M33" s="521">
        <f t="shared" si="0"/>
        <v>300</v>
      </c>
      <c r="N33" s="690"/>
      <c r="O33" s="641">
        <f t="shared" si="1"/>
        <v>0</v>
      </c>
      <c r="P33" s="641">
        <f t="shared" si="18"/>
        <v>0</v>
      </c>
      <c r="Q33" s="642"/>
      <c r="R33" s="643">
        <f t="shared" si="19"/>
        <v>-1</v>
      </c>
      <c r="S33" s="643">
        <f t="shared" si="20"/>
        <v>-1</v>
      </c>
      <c r="T33" s="643">
        <f t="shared" si="21"/>
        <v>-1</v>
      </c>
      <c r="U33" s="643">
        <f t="shared" si="22"/>
        <v>-1</v>
      </c>
      <c r="V33" s="643">
        <f t="shared" si="6"/>
        <v>-1</v>
      </c>
      <c r="W33" s="643">
        <f t="shared" si="7"/>
        <v>-1</v>
      </c>
      <c r="X33" s="643">
        <f t="shared" si="8"/>
        <v>-1</v>
      </c>
      <c r="Y33" s="643">
        <f t="shared" si="9"/>
        <v>-1</v>
      </c>
      <c r="Z33" s="644"/>
      <c r="AA33" s="643">
        <f t="shared" si="10"/>
        <v>1</v>
      </c>
      <c r="AB33" s="643">
        <f t="shared" si="11"/>
        <v>1</v>
      </c>
      <c r="AC33" s="643">
        <f t="shared" si="12"/>
        <v>1</v>
      </c>
      <c r="AD33" s="643">
        <f t="shared" si="13"/>
        <v>1</v>
      </c>
      <c r="AE33" s="643">
        <f t="shared" si="14"/>
        <v>1</v>
      </c>
      <c r="AF33" s="643">
        <f t="shared" si="15"/>
        <v>1</v>
      </c>
      <c r="AG33" s="643">
        <f t="shared" si="16"/>
        <v>1</v>
      </c>
      <c r="AH33" s="643">
        <f t="shared" si="17"/>
        <v>1</v>
      </c>
      <c r="AI33" s="474"/>
    </row>
    <row r="34" spans="1:35" s="496" customFormat="1" x14ac:dyDescent="0.2">
      <c r="A34" s="516">
        <v>33</v>
      </c>
      <c r="B34" s="483" t="s">
        <v>31</v>
      </c>
      <c r="C34" s="640"/>
      <c r="D34" s="516"/>
      <c r="E34" s="471"/>
      <c r="F34" s="471"/>
      <c r="G34" s="471"/>
      <c r="H34" s="499">
        <f>100-Udholdenhed!AQ34</f>
        <v>100</v>
      </c>
      <c r="I34" s="499">
        <f>100-Terræn!BG34</f>
        <v>100</v>
      </c>
      <c r="J34" s="499">
        <f>100-Lydighed!I34</f>
        <v>0</v>
      </c>
      <c r="K34" s="499">
        <f>100-Gangarter!Z34</f>
        <v>0</v>
      </c>
      <c r="L34" s="521">
        <f>100-Hurtighed!P34</f>
        <v>100</v>
      </c>
      <c r="M34" s="521">
        <f t="shared" ref="M34:M59" si="23">SUM(H34:L34)</f>
        <v>300</v>
      </c>
      <c r="N34" s="690"/>
      <c r="O34" s="641">
        <f t="shared" ref="O34:O59" si="24">IF((MIN(H34:L34)=0),0,M34)</f>
        <v>0</v>
      </c>
      <c r="P34" s="641">
        <f t="shared" si="18"/>
        <v>0</v>
      </c>
      <c r="Q34" s="642"/>
      <c r="R34" s="643">
        <f t="shared" si="19"/>
        <v>-1</v>
      </c>
      <c r="S34" s="643">
        <f t="shared" si="20"/>
        <v>-1</v>
      </c>
      <c r="T34" s="643">
        <f t="shared" si="21"/>
        <v>-1</v>
      </c>
      <c r="U34" s="643">
        <f t="shared" si="22"/>
        <v>-1</v>
      </c>
      <c r="V34" s="643">
        <f t="shared" ref="V34:V59" si="25">IF((C34=3),IF((D34&gt;0),-1,M34),-1)</f>
        <v>-1</v>
      </c>
      <c r="W34" s="643">
        <f t="shared" ref="W34:W59" si="26">IF((C34=3),IF((D34&gt;0),N34,-1),-1)</f>
        <v>-1</v>
      </c>
      <c r="X34" s="643">
        <f t="shared" ref="X34:X59" si="27">IF((C34=4),IF((D34&gt;0),-1,M34),-1)</f>
        <v>-1</v>
      </c>
      <c r="Y34" s="643">
        <f t="shared" ref="Y34:Y59" si="28">IF((C34=4),IF((D34&gt;0),N34,-1),-1)</f>
        <v>-1</v>
      </c>
      <c r="Z34" s="644"/>
      <c r="AA34" s="643">
        <f t="shared" ref="AA34:AA67" si="29">RANK(R34,R:R)</f>
        <v>1</v>
      </c>
      <c r="AB34" s="643">
        <f t="shared" ref="AB34:AB67" si="30">RANK(S34,S:S)</f>
        <v>1</v>
      </c>
      <c r="AC34" s="643">
        <f t="shared" ref="AC34:AC67" si="31">RANK(T34,T:T)</f>
        <v>1</v>
      </c>
      <c r="AD34" s="643">
        <f t="shared" ref="AD34:AD67" si="32">RANK(U34,U:U)</f>
        <v>1</v>
      </c>
      <c r="AE34" s="643">
        <f t="shared" ref="AE34:AE67" si="33">RANK(V34,V:V)</f>
        <v>1</v>
      </c>
      <c r="AF34" s="643">
        <f t="shared" ref="AF34:AF67" si="34">RANK(W34,W:W)</f>
        <v>1</v>
      </c>
      <c r="AG34" s="643">
        <f t="shared" ref="AG34:AG67" si="35">RANK(X34,X:X)</f>
        <v>1</v>
      </c>
      <c r="AH34" s="643">
        <f t="shared" ref="AH34:AH67" si="36">RANK(Y34,Y:Y)</f>
        <v>1</v>
      </c>
      <c r="AI34" s="474"/>
    </row>
    <row r="35" spans="1:35" s="496" customFormat="1" x14ac:dyDescent="0.2">
      <c r="A35" s="516">
        <v>34</v>
      </c>
      <c r="B35" s="483" t="s">
        <v>31</v>
      </c>
      <c r="C35" s="640"/>
      <c r="D35" s="516"/>
      <c r="E35" s="471"/>
      <c r="F35" s="471"/>
      <c r="G35" s="471"/>
      <c r="H35" s="499">
        <f>100-Udholdenhed!AQ35</f>
        <v>100</v>
      </c>
      <c r="I35" s="499">
        <f>100-Terræn!BG35</f>
        <v>100</v>
      </c>
      <c r="J35" s="499">
        <f>100-Lydighed!I35</f>
        <v>0</v>
      </c>
      <c r="K35" s="499">
        <f>100-Gangarter!Z35</f>
        <v>0</v>
      </c>
      <c r="L35" s="521">
        <f>100-Hurtighed!P35</f>
        <v>100</v>
      </c>
      <c r="M35" s="521">
        <f t="shared" si="23"/>
        <v>300</v>
      </c>
      <c r="N35" s="691">
        <f>SUM(M35:M36)/2</f>
        <v>300</v>
      </c>
      <c r="O35" s="641">
        <f t="shared" si="24"/>
        <v>0</v>
      </c>
      <c r="P35" s="641">
        <f t="shared" ref="P35:P59" si="37">IF((MIN(I35:M35)=0),0,N35)</f>
        <v>0</v>
      </c>
      <c r="Q35" s="642"/>
      <c r="R35" s="643">
        <f t="shared" si="19"/>
        <v>-1</v>
      </c>
      <c r="S35" s="643">
        <f t="shared" si="20"/>
        <v>-1</v>
      </c>
      <c r="T35" s="643">
        <f t="shared" si="21"/>
        <v>-1</v>
      </c>
      <c r="U35" s="643">
        <f t="shared" si="22"/>
        <v>-1</v>
      </c>
      <c r="V35" s="643">
        <f t="shared" si="25"/>
        <v>-1</v>
      </c>
      <c r="W35" s="643">
        <f t="shared" si="26"/>
        <v>-1</v>
      </c>
      <c r="X35" s="643">
        <f t="shared" si="27"/>
        <v>-1</v>
      </c>
      <c r="Y35" s="643">
        <f t="shared" si="28"/>
        <v>-1</v>
      </c>
      <c r="Z35" s="644"/>
      <c r="AA35" s="643">
        <f t="shared" si="29"/>
        <v>1</v>
      </c>
      <c r="AB35" s="643">
        <f t="shared" si="30"/>
        <v>1</v>
      </c>
      <c r="AC35" s="643">
        <f t="shared" si="31"/>
        <v>1</v>
      </c>
      <c r="AD35" s="643">
        <f t="shared" si="32"/>
        <v>1</v>
      </c>
      <c r="AE35" s="643">
        <f t="shared" si="33"/>
        <v>1</v>
      </c>
      <c r="AF35" s="643">
        <f t="shared" si="34"/>
        <v>1</v>
      </c>
      <c r="AG35" s="643">
        <f t="shared" si="35"/>
        <v>1</v>
      </c>
      <c r="AH35" s="643">
        <f t="shared" si="36"/>
        <v>1</v>
      </c>
      <c r="AI35" s="474"/>
    </row>
    <row r="36" spans="1:35" s="496" customFormat="1" x14ac:dyDescent="0.2">
      <c r="A36" s="516">
        <v>35</v>
      </c>
      <c r="B36" s="483" t="s">
        <v>31</v>
      </c>
      <c r="C36" s="640"/>
      <c r="D36" s="516"/>
      <c r="E36" s="471"/>
      <c r="F36" s="471"/>
      <c r="G36" s="471"/>
      <c r="H36" s="499">
        <f>100-Udholdenhed!AQ36</f>
        <v>100</v>
      </c>
      <c r="I36" s="499">
        <f>100-Terræn!BG36</f>
        <v>100</v>
      </c>
      <c r="J36" s="499">
        <f>100-Lydighed!I36</f>
        <v>0</v>
      </c>
      <c r="K36" s="499">
        <f>100-Gangarter!Z36</f>
        <v>0</v>
      </c>
      <c r="L36" s="521">
        <f>100-Hurtighed!P36</f>
        <v>100</v>
      </c>
      <c r="M36" s="521">
        <f t="shared" si="23"/>
        <v>300</v>
      </c>
      <c r="N36" s="691">
        <f>SUM(M35:M36)/2</f>
        <v>300</v>
      </c>
      <c r="O36" s="641">
        <f t="shared" si="24"/>
        <v>0</v>
      </c>
      <c r="P36" s="641">
        <f t="shared" si="37"/>
        <v>0</v>
      </c>
      <c r="Q36" s="642"/>
      <c r="R36" s="643">
        <f t="shared" si="19"/>
        <v>-1</v>
      </c>
      <c r="S36" s="643">
        <f t="shared" si="20"/>
        <v>-1</v>
      </c>
      <c r="T36" s="643">
        <f t="shared" si="21"/>
        <v>-1</v>
      </c>
      <c r="U36" s="643">
        <f t="shared" si="22"/>
        <v>-1</v>
      </c>
      <c r="V36" s="643">
        <f t="shared" si="25"/>
        <v>-1</v>
      </c>
      <c r="W36" s="643">
        <f t="shared" si="26"/>
        <v>-1</v>
      </c>
      <c r="X36" s="643">
        <f t="shared" si="27"/>
        <v>-1</v>
      </c>
      <c r="Y36" s="643">
        <f t="shared" si="28"/>
        <v>-1</v>
      </c>
      <c r="Z36" s="644"/>
      <c r="AA36" s="643">
        <f t="shared" si="29"/>
        <v>1</v>
      </c>
      <c r="AB36" s="643">
        <f t="shared" si="30"/>
        <v>1</v>
      </c>
      <c r="AC36" s="643">
        <f t="shared" si="31"/>
        <v>1</v>
      </c>
      <c r="AD36" s="643">
        <f t="shared" si="32"/>
        <v>1</v>
      </c>
      <c r="AE36" s="643">
        <f t="shared" si="33"/>
        <v>1</v>
      </c>
      <c r="AF36" s="643">
        <f t="shared" si="34"/>
        <v>1</v>
      </c>
      <c r="AG36" s="643">
        <f t="shared" si="35"/>
        <v>1</v>
      </c>
      <c r="AH36" s="643">
        <f t="shared" si="36"/>
        <v>1</v>
      </c>
      <c r="AI36" s="474"/>
    </row>
    <row r="37" spans="1:35" s="496" customFormat="1" x14ac:dyDescent="0.2">
      <c r="A37" s="516">
        <v>36</v>
      </c>
      <c r="B37" s="483" t="s">
        <v>31</v>
      </c>
      <c r="C37" s="640"/>
      <c r="D37" s="516"/>
      <c r="E37" s="471"/>
      <c r="F37" s="471"/>
      <c r="G37" s="471"/>
      <c r="H37" s="499">
        <f>100-Udholdenhed!AQ37</f>
        <v>100</v>
      </c>
      <c r="I37" s="499">
        <f>100-Terræn!BG37</f>
        <v>100</v>
      </c>
      <c r="J37" s="499">
        <f>100-Lydighed!I37</f>
        <v>0</v>
      </c>
      <c r="K37" s="499">
        <f>100-Gangarter!Z37</f>
        <v>0</v>
      </c>
      <c r="L37" s="521">
        <f>100-Hurtighed!P37</f>
        <v>100</v>
      </c>
      <c r="M37" s="521">
        <f t="shared" si="23"/>
        <v>300</v>
      </c>
      <c r="N37" s="691">
        <f>SUM(M37:M38)/2</f>
        <v>300</v>
      </c>
      <c r="O37" s="641">
        <f t="shared" si="24"/>
        <v>0</v>
      </c>
      <c r="P37" s="641">
        <f t="shared" si="37"/>
        <v>0</v>
      </c>
      <c r="Q37" s="642"/>
      <c r="R37" s="643">
        <f t="shared" si="19"/>
        <v>-1</v>
      </c>
      <c r="S37" s="643">
        <f t="shared" si="20"/>
        <v>-1</v>
      </c>
      <c r="T37" s="643">
        <f t="shared" si="21"/>
        <v>-1</v>
      </c>
      <c r="U37" s="643">
        <f t="shared" si="22"/>
        <v>-1</v>
      </c>
      <c r="V37" s="643">
        <f t="shared" si="25"/>
        <v>-1</v>
      </c>
      <c r="W37" s="643">
        <f t="shared" si="26"/>
        <v>-1</v>
      </c>
      <c r="X37" s="643">
        <f t="shared" si="27"/>
        <v>-1</v>
      </c>
      <c r="Y37" s="643">
        <f t="shared" si="28"/>
        <v>-1</v>
      </c>
      <c r="Z37" s="644"/>
      <c r="AA37" s="643">
        <f t="shared" si="29"/>
        <v>1</v>
      </c>
      <c r="AB37" s="643">
        <f t="shared" si="30"/>
        <v>1</v>
      </c>
      <c r="AC37" s="643">
        <f t="shared" si="31"/>
        <v>1</v>
      </c>
      <c r="AD37" s="643">
        <f t="shared" si="32"/>
        <v>1</v>
      </c>
      <c r="AE37" s="643">
        <f t="shared" si="33"/>
        <v>1</v>
      </c>
      <c r="AF37" s="643">
        <f t="shared" si="34"/>
        <v>1</v>
      </c>
      <c r="AG37" s="643">
        <f t="shared" si="35"/>
        <v>1</v>
      </c>
      <c r="AH37" s="643">
        <f t="shared" si="36"/>
        <v>1</v>
      </c>
      <c r="AI37" s="474"/>
    </row>
    <row r="38" spans="1:35" s="496" customFormat="1" x14ac:dyDescent="0.2">
      <c r="A38" s="516">
        <v>37</v>
      </c>
      <c r="B38" s="483" t="s">
        <v>31</v>
      </c>
      <c r="C38" s="640"/>
      <c r="D38" s="516"/>
      <c r="E38" s="471"/>
      <c r="F38" s="471"/>
      <c r="G38" s="471"/>
      <c r="H38" s="499">
        <f>100-Udholdenhed!AQ38</f>
        <v>100</v>
      </c>
      <c r="I38" s="499">
        <f>100-Terræn!BG38</f>
        <v>100</v>
      </c>
      <c r="J38" s="499">
        <f>100-Lydighed!I38</f>
        <v>0</v>
      </c>
      <c r="K38" s="499">
        <f>100-Gangarter!Z38</f>
        <v>0</v>
      </c>
      <c r="L38" s="521">
        <f>100-Hurtighed!P38</f>
        <v>100</v>
      </c>
      <c r="M38" s="521">
        <f t="shared" si="23"/>
        <v>300</v>
      </c>
      <c r="N38" s="691">
        <f>SUM(M37:M38)/2</f>
        <v>300</v>
      </c>
      <c r="O38" s="641">
        <f t="shared" si="24"/>
        <v>0</v>
      </c>
      <c r="P38" s="641">
        <f t="shared" si="37"/>
        <v>0</v>
      </c>
      <c r="Q38" s="642"/>
      <c r="R38" s="643">
        <f t="shared" si="19"/>
        <v>-1</v>
      </c>
      <c r="S38" s="643">
        <f t="shared" si="20"/>
        <v>-1</v>
      </c>
      <c r="T38" s="643">
        <f t="shared" si="21"/>
        <v>-1</v>
      </c>
      <c r="U38" s="643">
        <f t="shared" si="22"/>
        <v>-1</v>
      </c>
      <c r="V38" s="643">
        <f t="shared" si="25"/>
        <v>-1</v>
      </c>
      <c r="W38" s="643">
        <f t="shared" si="26"/>
        <v>-1</v>
      </c>
      <c r="X38" s="643">
        <f t="shared" si="27"/>
        <v>-1</v>
      </c>
      <c r="Y38" s="643">
        <f t="shared" si="28"/>
        <v>-1</v>
      </c>
      <c r="Z38" s="644"/>
      <c r="AA38" s="643">
        <f t="shared" si="29"/>
        <v>1</v>
      </c>
      <c r="AB38" s="643">
        <f t="shared" si="30"/>
        <v>1</v>
      </c>
      <c r="AC38" s="643">
        <f t="shared" si="31"/>
        <v>1</v>
      </c>
      <c r="AD38" s="643">
        <f t="shared" si="32"/>
        <v>1</v>
      </c>
      <c r="AE38" s="643">
        <f t="shared" si="33"/>
        <v>1</v>
      </c>
      <c r="AF38" s="643">
        <f t="shared" si="34"/>
        <v>1</v>
      </c>
      <c r="AG38" s="643">
        <f t="shared" si="35"/>
        <v>1</v>
      </c>
      <c r="AH38" s="643">
        <f t="shared" si="36"/>
        <v>1</v>
      </c>
      <c r="AI38" s="474"/>
    </row>
    <row r="39" spans="1:35" s="496" customFormat="1" x14ac:dyDescent="0.2">
      <c r="A39" s="516">
        <v>38</v>
      </c>
      <c r="B39" s="483" t="s">
        <v>31</v>
      </c>
      <c r="C39" s="640"/>
      <c r="D39" s="516"/>
      <c r="E39" s="471"/>
      <c r="F39" s="471"/>
      <c r="G39" s="557"/>
      <c r="H39" s="499">
        <f>100-Udholdenhed!AQ39</f>
        <v>100</v>
      </c>
      <c r="I39" s="499">
        <f>100-Terræn!BG39</f>
        <v>100</v>
      </c>
      <c r="J39" s="499">
        <f>100-Lydighed!I39</f>
        <v>0</v>
      </c>
      <c r="K39" s="499">
        <f>100-Gangarter!Z39</f>
        <v>0</v>
      </c>
      <c r="L39" s="521">
        <f>100-Hurtighed!P39</f>
        <v>100</v>
      </c>
      <c r="M39" s="521">
        <f t="shared" si="23"/>
        <v>300</v>
      </c>
      <c r="N39" s="691">
        <f>SUM(M39:M40)/2</f>
        <v>300</v>
      </c>
      <c r="O39" s="641">
        <f t="shared" si="24"/>
        <v>0</v>
      </c>
      <c r="P39" s="641">
        <f t="shared" si="37"/>
        <v>0</v>
      </c>
      <c r="Q39" s="642"/>
      <c r="R39" s="643">
        <f t="shared" si="19"/>
        <v>-1</v>
      </c>
      <c r="S39" s="643">
        <f t="shared" si="20"/>
        <v>-1</v>
      </c>
      <c r="T39" s="643">
        <f t="shared" si="21"/>
        <v>-1</v>
      </c>
      <c r="U39" s="643">
        <f t="shared" si="22"/>
        <v>-1</v>
      </c>
      <c r="V39" s="643">
        <f t="shared" si="25"/>
        <v>-1</v>
      </c>
      <c r="W39" s="643">
        <f t="shared" si="26"/>
        <v>-1</v>
      </c>
      <c r="X39" s="643">
        <f t="shared" si="27"/>
        <v>-1</v>
      </c>
      <c r="Y39" s="643">
        <f t="shared" si="28"/>
        <v>-1</v>
      </c>
      <c r="Z39" s="644"/>
      <c r="AA39" s="643">
        <f t="shared" si="29"/>
        <v>1</v>
      </c>
      <c r="AB39" s="643">
        <f t="shared" si="30"/>
        <v>1</v>
      </c>
      <c r="AC39" s="643">
        <f t="shared" si="31"/>
        <v>1</v>
      </c>
      <c r="AD39" s="643">
        <f t="shared" si="32"/>
        <v>1</v>
      </c>
      <c r="AE39" s="643">
        <f t="shared" si="33"/>
        <v>1</v>
      </c>
      <c r="AF39" s="643">
        <f t="shared" si="34"/>
        <v>1</v>
      </c>
      <c r="AG39" s="643">
        <f t="shared" si="35"/>
        <v>1</v>
      </c>
      <c r="AH39" s="643">
        <f t="shared" si="36"/>
        <v>1</v>
      </c>
      <c r="AI39" s="474"/>
    </row>
    <row r="40" spans="1:35" s="496" customFormat="1" x14ac:dyDescent="0.2">
      <c r="A40" s="516">
        <v>39</v>
      </c>
      <c r="B40" s="483" t="s">
        <v>31</v>
      </c>
      <c r="C40" s="640"/>
      <c r="D40" s="516"/>
      <c r="E40" s="471"/>
      <c r="F40" s="471"/>
      <c r="G40" s="471"/>
      <c r="H40" s="499">
        <f>100-Udholdenhed!AQ40</f>
        <v>100</v>
      </c>
      <c r="I40" s="499">
        <f>100-Terræn!BG40</f>
        <v>100</v>
      </c>
      <c r="J40" s="499">
        <f>100-Lydighed!I40</f>
        <v>0</v>
      </c>
      <c r="K40" s="499">
        <f>100-Gangarter!Z40</f>
        <v>0</v>
      </c>
      <c r="L40" s="521">
        <f>100-Hurtighed!P40</f>
        <v>100</v>
      </c>
      <c r="M40" s="521">
        <f t="shared" si="23"/>
        <v>300</v>
      </c>
      <c r="N40" s="691">
        <f>SUM(M39:M40)/2</f>
        <v>300</v>
      </c>
      <c r="O40" s="641">
        <f t="shared" si="24"/>
        <v>0</v>
      </c>
      <c r="P40" s="641">
        <f t="shared" si="37"/>
        <v>0</v>
      </c>
      <c r="Q40" s="642"/>
      <c r="R40" s="643">
        <f t="shared" si="19"/>
        <v>-1</v>
      </c>
      <c r="S40" s="643">
        <f t="shared" si="20"/>
        <v>-1</v>
      </c>
      <c r="T40" s="643">
        <f t="shared" si="21"/>
        <v>-1</v>
      </c>
      <c r="U40" s="643">
        <f t="shared" si="22"/>
        <v>-1</v>
      </c>
      <c r="V40" s="643">
        <f t="shared" si="25"/>
        <v>-1</v>
      </c>
      <c r="W40" s="643">
        <f t="shared" si="26"/>
        <v>-1</v>
      </c>
      <c r="X40" s="643">
        <f t="shared" si="27"/>
        <v>-1</v>
      </c>
      <c r="Y40" s="643">
        <f t="shared" si="28"/>
        <v>-1</v>
      </c>
      <c r="Z40" s="644"/>
      <c r="AA40" s="643">
        <f t="shared" si="29"/>
        <v>1</v>
      </c>
      <c r="AB40" s="643">
        <f t="shared" si="30"/>
        <v>1</v>
      </c>
      <c r="AC40" s="643">
        <f t="shared" si="31"/>
        <v>1</v>
      </c>
      <c r="AD40" s="643">
        <f t="shared" si="32"/>
        <v>1</v>
      </c>
      <c r="AE40" s="643">
        <f t="shared" si="33"/>
        <v>1</v>
      </c>
      <c r="AF40" s="643">
        <f t="shared" si="34"/>
        <v>1</v>
      </c>
      <c r="AG40" s="643">
        <f t="shared" si="35"/>
        <v>1</v>
      </c>
      <c r="AH40" s="643">
        <f t="shared" si="36"/>
        <v>1</v>
      </c>
      <c r="AI40" s="474"/>
    </row>
    <row r="41" spans="1:35" s="496" customFormat="1" x14ac:dyDescent="0.2">
      <c r="A41" s="516">
        <v>40</v>
      </c>
      <c r="B41" s="483" t="s">
        <v>31</v>
      </c>
      <c r="C41" s="640"/>
      <c r="D41" s="516"/>
      <c r="E41" s="471"/>
      <c r="F41" s="471"/>
      <c r="G41" s="471"/>
      <c r="H41" s="499">
        <f>100-Udholdenhed!AQ41</f>
        <v>100</v>
      </c>
      <c r="I41" s="499">
        <f>100-Terræn!BG41</f>
        <v>100</v>
      </c>
      <c r="J41" s="499">
        <f>100-Lydighed!I41</f>
        <v>0</v>
      </c>
      <c r="K41" s="499">
        <f>100-Gangarter!Z41</f>
        <v>0</v>
      </c>
      <c r="L41" s="521">
        <f>100-Hurtighed!P41</f>
        <v>100</v>
      </c>
      <c r="M41" s="521">
        <f t="shared" si="23"/>
        <v>300</v>
      </c>
      <c r="N41" s="691">
        <f>SUM(M41:M42)/2</f>
        <v>300</v>
      </c>
      <c r="O41" s="641">
        <f t="shared" si="24"/>
        <v>0</v>
      </c>
      <c r="P41" s="641">
        <f t="shared" si="37"/>
        <v>0</v>
      </c>
      <c r="Q41" s="642"/>
      <c r="R41" s="643">
        <f t="shared" si="19"/>
        <v>-1</v>
      </c>
      <c r="S41" s="643">
        <f t="shared" si="20"/>
        <v>-1</v>
      </c>
      <c r="T41" s="643">
        <f t="shared" si="21"/>
        <v>-1</v>
      </c>
      <c r="U41" s="643">
        <f t="shared" si="22"/>
        <v>-1</v>
      </c>
      <c r="V41" s="643">
        <f t="shared" si="25"/>
        <v>-1</v>
      </c>
      <c r="W41" s="643">
        <f t="shared" si="26"/>
        <v>-1</v>
      </c>
      <c r="X41" s="643">
        <f t="shared" si="27"/>
        <v>-1</v>
      </c>
      <c r="Y41" s="643">
        <f t="shared" si="28"/>
        <v>-1</v>
      </c>
      <c r="Z41" s="644"/>
      <c r="AA41" s="643">
        <f t="shared" si="29"/>
        <v>1</v>
      </c>
      <c r="AB41" s="643">
        <f t="shared" si="30"/>
        <v>1</v>
      </c>
      <c r="AC41" s="643">
        <f t="shared" si="31"/>
        <v>1</v>
      </c>
      <c r="AD41" s="643">
        <f t="shared" si="32"/>
        <v>1</v>
      </c>
      <c r="AE41" s="643">
        <f t="shared" si="33"/>
        <v>1</v>
      </c>
      <c r="AF41" s="643">
        <f t="shared" si="34"/>
        <v>1</v>
      </c>
      <c r="AG41" s="643">
        <f t="shared" si="35"/>
        <v>1</v>
      </c>
      <c r="AH41" s="643">
        <f t="shared" si="36"/>
        <v>1</v>
      </c>
      <c r="AI41" s="474"/>
    </row>
    <row r="42" spans="1:35" s="496" customFormat="1" x14ac:dyDescent="0.2">
      <c r="A42" s="516">
        <v>41</v>
      </c>
      <c r="B42" s="483" t="s">
        <v>31</v>
      </c>
      <c r="C42" s="640"/>
      <c r="D42" s="516"/>
      <c r="E42" s="471"/>
      <c r="F42" s="471"/>
      <c r="G42" s="471"/>
      <c r="H42" s="499">
        <f>100-Udholdenhed!AQ42</f>
        <v>100</v>
      </c>
      <c r="I42" s="499">
        <f>100-Terræn!BG42</f>
        <v>100</v>
      </c>
      <c r="J42" s="499">
        <f>100-Lydighed!I42</f>
        <v>0</v>
      </c>
      <c r="K42" s="499">
        <f>100-Gangarter!Z42</f>
        <v>0</v>
      </c>
      <c r="L42" s="521">
        <f>100-Hurtighed!P42</f>
        <v>100</v>
      </c>
      <c r="M42" s="521">
        <f t="shared" si="23"/>
        <v>300</v>
      </c>
      <c r="N42" s="691">
        <f>SUM(M41:M42)/2</f>
        <v>300</v>
      </c>
      <c r="O42" s="641">
        <f t="shared" si="24"/>
        <v>0</v>
      </c>
      <c r="P42" s="641">
        <f t="shared" si="37"/>
        <v>0</v>
      </c>
      <c r="Q42" s="642"/>
      <c r="R42" s="643">
        <f t="shared" si="19"/>
        <v>-1</v>
      </c>
      <c r="S42" s="643">
        <f t="shared" si="20"/>
        <v>-1</v>
      </c>
      <c r="T42" s="643">
        <f t="shared" si="21"/>
        <v>-1</v>
      </c>
      <c r="U42" s="643">
        <f t="shared" si="22"/>
        <v>-1</v>
      </c>
      <c r="V42" s="643">
        <f t="shared" si="25"/>
        <v>-1</v>
      </c>
      <c r="W42" s="643">
        <f t="shared" si="26"/>
        <v>-1</v>
      </c>
      <c r="X42" s="643">
        <f t="shared" si="27"/>
        <v>-1</v>
      </c>
      <c r="Y42" s="643">
        <f t="shared" si="28"/>
        <v>-1</v>
      </c>
      <c r="Z42" s="644"/>
      <c r="AA42" s="643">
        <f t="shared" si="29"/>
        <v>1</v>
      </c>
      <c r="AB42" s="643">
        <f t="shared" si="30"/>
        <v>1</v>
      </c>
      <c r="AC42" s="643">
        <f t="shared" si="31"/>
        <v>1</v>
      </c>
      <c r="AD42" s="643">
        <f t="shared" si="32"/>
        <v>1</v>
      </c>
      <c r="AE42" s="643">
        <f t="shared" si="33"/>
        <v>1</v>
      </c>
      <c r="AF42" s="643">
        <f t="shared" si="34"/>
        <v>1</v>
      </c>
      <c r="AG42" s="643">
        <f t="shared" si="35"/>
        <v>1</v>
      </c>
      <c r="AH42" s="643">
        <f t="shared" si="36"/>
        <v>1</v>
      </c>
      <c r="AI42" s="474"/>
    </row>
    <row r="43" spans="1:35" s="496" customFormat="1" x14ac:dyDescent="0.2">
      <c r="A43" s="516">
        <v>42</v>
      </c>
      <c r="B43" s="483" t="s">
        <v>31</v>
      </c>
      <c r="C43" s="640"/>
      <c r="D43" s="516"/>
      <c r="E43" s="471"/>
      <c r="F43" s="471"/>
      <c r="G43" s="471"/>
      <c r="H43" s="499">
        <f>100-Udholdenhed!AQ43</f>
        <v>100</v>
      </c>
      <c r="I43" s="499">
        <f>100-Terræn!BG43</f>
        <v>100</v>
      </c>
      <c r="J43" s="499">
        <f>100-Lydighed!I43</f>
        <v>0</v>
      </c>
      <c r="K43" s="499">
        <f>100-Gangarter!Z43</f>
        <v>0</v>
      </c>
      <c r="L43" s="521">
        <f>100-Hurtighed!P43</f>
        <v>100</v>
      </c>
      <c r="M43" s="521">
        <f t="shared" si="23"/>
        <v>300</v>
      </c>
      <c r="N43" s="691">
        <f>SUM(M43:M44)/2</f>
        <v>300</v>
      </c>
      <c r="O43" s="641">
        <f t="shared" si="24"/>
        <v>0</v>
      </c>
      <c r="P43" s="641">
        <f t="shared" si="37"/>
        <v>0</v>
      </c>
      <c r="Q43" s="642"/>
      <c r="R43" s="643">
        <f t="shared" si="19"/>
        <v>-1</v>
      </c>
      <c r="S43" s="643">
        <f t="shared" si="20"/>
        <v>-1</v>
      </c>
      <c r="T43" s="643">
        <f t="shared" si="21"/>
        <v>-1</v>
      </c>
      <c r="U43" s="643">
        <f t="shared" si="22"/>
        <v>-1</v>
      </c>
      <c r="V43" s="643">
        <f t="shared" si="25"/>
        <v>-1</v>
      </c>
      <c r="W43" s="643">
        <f t="shared" si="26"/>
        <v>-1</v>
      </c>
      <c r="X43" s="643">
        <f t="shared" si="27"/>
        <v>-1</v>
      </c>
      <c r="Y43" s="643">
        <f t="shared" si="28"/>
        <v>-1</v>
      </c>
      <c r="Z43" s="644"/>
      <c r="AA43" s="643">
        <f t="shared" si="29"/>
        <v>1</v>
      </c>
      <c r="AB43" s="643">
        <f t="shared" si="30"/>
        <v>1</v>
      </c>
      <c r="AC43" s="643">
        <f t="shared" si="31"/>
        <v>1</v>
      </c>
      <c r="AD43" s="643">
        <f t="shared" si="32"/>
        <v>1</v>
      </c>
      <c r="AE43" s="643">
        <f t="shared" si="33"/>
        <v>1</v>
      </c>
      <c r="AF43" s="643">
        <f t="shared" si="34"/>
        <v>1</v>
      </c>
      <c r="AG43" s="643">
        <f t="shared" si="35"/>
        <v>1</v>
      </c>
      <c r="AH43" s="643">
        <f t="shared" si="36"/>
        <v>1</v>
      </c>
      <c r="AI43" s="474"/>
    </row>
    <row r="44" spans="1:35" s="496" customFormat="1" x14ac:dyDescent="0.2">
      <c r="A44" s="516">
        <v>43</v>
      </c>
      <c r="B44" s="483" t="s">
        <v>31</v>
      </c>
      <c r="C44" s="640"/>
      <c r="D44" s="516"/>
      <c r="E44" s="471"/>
      <c r="F44" s="471"/>
      <c r="G44" s="471"/>
      <c r="H44" s="499">
        <f>100-Udholdenhed!AQ44</f>
        <v>100</v>
      </c>
      <c r="I44" s="499">
        <f>100-Terræn!BG44</f>
        <v>100</v>
      </c>
      <c r="J44" s="499">
        <f>100-Lydighed!I44</f>
        <v>0</v>
      </c>
      <c r="K44" s="499">
        <f>100-Gangarter!Z44</f>
        <v>0</v>
      </c>
      <c r="L44" s="521">
        <f>100-Hurtighed!P44</f>
        <v>100</v>
      </c>
      <c r="M44" s="521">
        <f t="shared" si="23"/>
        <v>300</v>
      </c>
      <c r="N44" s="691">
        <f>SUM(M43:M44)/2</f>
        <v>300</v>
      </c>
      <c r="O44" s="641">
        <f t="shared" si="24"/>
        <v>0</v>
      </c>
      <c r="P44" s="641">
        <f t="shared" si="37"/>
        <v>0</v>
      </c>
      <c r="Q44" s="642"/>
      <c r="R44" s="643">
        <f t="shared" si="19"/>
        <v>-1</v>
      </c>
      <c r="S44" s="643">
        <f t="shared" si="20"/>
        <v>-1</v>
      </c>
      <c r="T44" s="643">
        <f t="shared" si="21"/>
        <v>-1</v>
      </c>
      <c r="U44" s="643">
        <f t="shared" si="22"/>
        <v>-1</v>
      </c>
      <c r="V44" s="643">
        <f t="shared" si="25"/>
        <v>-1</v>
      </c>
      <c r="W44" s="643">
        <f t="shared" si="26"/>
        <v>-1</v>
      </c>
      <c r="X44" s="643">
        <f t="shared" si="27"/>
        <v>-1</v>
      </c>
      <c r="Y44" s="643">
        <f t="shared" si="28"/>
        <v>-1</v>
      </c>
      <c r="Z44" s="644"/>
      <c r="AA44" s="643">
        <f t="shared" si="29"/>
        <v>1</v>
      </c>
      <c r="AB44" s="643">
        <f t="shared" si="30"/>
        <v>1</v>
      </c>
      <c r="AC44" s="643">
        <f t="shared" si="31"/>
        <v>1</v>
      </c>
      <c r="AD44" s="643">
        <f t="shared" si="32"/>
        <v>1</v>
      </c>
      <c r="AE44" s="643">
        <f t="shared" si="33"/>
        <v>1</v>
      </c>
      <c r="AF44" s="643">
        <f t="shared" si="34"/>
        <v>1</v>
      </c>
      <c r="AG44" s="643">
        <f t="shared" si="35"/>
        <v>1</v>
      </c>
      <c r="AH44" s="643">
        <f t="shared" si="36"/>
        <v>1</v>
      </c>
      <c r="AI44" s="474"/>
    </row>
    <row r="45" spans="1:35" s="496" customFormat="1" x14ac:dyDescent="0.2">
      <c r="A45" s="516">
        <v>44</v>
      </c>
      <c r="B45" s="483" t="s">
        <v>31</v>
      </c>
      <c r="C45" s="640"/>
      <c r="D45" s="516"/>
      <c r="E45" s="471"/>
      <c r="F45" s="471"/>
      <c r="G45" s="471"/>
      <c r="H45" s="499">
        <f>100-Udholdenhed!AQ45</f>
        <v>100</v>
      </c>
      <c r="I45" s="499">
        <f>100-Terræn!BG45</f>
        <v>100</v>
      </c>
      <c r="J45" s="499">
        <f>100-Lydighed!I45</f>
        <v>0</v>
      </c>
      <c r="K45" s="499">
        <f>100-Gangarter!Z45</f>
        <v>0</v>
      </c>
      <c r="L45" s="521">
        <f>100-Hurtighed!P45</f>
        <v>100</v>
      </c>
      <c r="M45" s="521">
        <f t="shared" si="23"/>
        <v>300</v>
      </c>
      <c r="N45" s="691">
        <f>SUM(M45:M46)/2</f>
        <v>300</v>
      </c>
      <c r="O45" s="641">
        <f t="shared" si="24"/>
        <v>0</v>
      </c>
      <c r="P45" s="641">
        <f t="shared" si="37"/>
        <v>0</v>
      </c>
      <c r="Q45" s="642"/>
      <c r="R45" s="643">
        <f t="shared" si="19"/>
        <v>-1</v>
      </c>
      <c r="S45" s="643">
        <f t="shared" si="20"/>
        <v>-1</v>
      </c>
      <c r="T45" s="643">
        <f t="shared" si="21"/>
        <v>-1</v>
      </c>
      <c r="U45" s="643">
        <f t="shared" si="22"/>
        <v>-1</v>
      </c>
      <c r="V45" s="643">
        <f t="shared" si="25"/>
        <v>-1</v>
      </c>
      <c r="W45" s="643">
        <f t="shared" si="26"/>
        <v>-1</v>
      </c>
      <c r="X45" s="643">
        <f t="shared" si="27"/>
        <v>-1</v>
      </c>
      <c r="Y45" s="643">
        <f t="shared" si="28"/>
        <v>-1</v>
      </c>
      <c r="Z45" s="644"/>
      <c r="AA45" s="643">
        <f t="shared" si="29"/>
        <v>1</v>
      </c>
      <c r="AB45" s="643">
        <f t="shared" si="30"/>
        <v>1</v>
      </c>
      <c r="AC45" s="643">
        <f t="shared" si="31"/>
        <v>1</v>
      </c>
      <c r="AD45" s="643">
        <f t="shared" si="32"/>
        <v>1</v>
      </c>
      <c r="AE45" s="643">
        <f t="shared" si="33"/>
        <v>1</v>
      </c>
      <c r="AF45" s="643">
        <f t="shared" si="34"/>
        <v>1</v>
      </c>
      <c r="AG45" s="643">
        <f t="shared" si="35"/>
        <v>1</v>
      </c>
      <c r="AH45" s="643">
        <f t="shared" si="36"/>
        <v>1</v>
      </c>
      <c r="AI45" s="474"/>
    </row>
    <row r="46" spans="1:35" s="496" customFormat="1" x14ac:dyDescent="0.2">
      <c r="A46" s="516">
        <v>45</v>
      </c>
      <c r="B46" s="483" t="s">
        <v>31</v>
      </c>
      <c r="C46" s="640"/>
      <c r="D46" s="516"/>
      <c r="E46" s="471"/>
      <c r="F46" s="471"/>
      <c r="G46" s="471"/>
      <c r="H46" s="499">
        <f>100-Udholdenhed!AQ46</f>
        <v>100</v>
      </c>
      <c r="I46" s="499">
        <f>100-Terræn!BG46</f>
        <v>100</v>
      </c>
      <c r="J46" s="499">
        <f>100-Lydighed!I46</f>
        <v>0</v>
      </c>
      <c r="K46" s="499">
        <f>100-Gangarter!Z46</f>
        <v>0</v>
      </c>
      <c r="L46" s="521">
        <f>100-Hurtighed!P46</f>
        <v>100</v>
      </c>
      <c r="M46" s="521">
        <f t="shared" si="23"/>
        <v>300</v>
      </c>
      <c r="N46" s="691">
        <f>SUM(M45:M46)/2</f>
        <v>300</v>
      </c>
      <c r="O46" s="641">
        <f t="shared" si="24"/>
        <v>0</v>
      </c>
      <c r="P46" s="641">
        <f t="shared" si="37"/>
        <v>0</v>
      </c>
      <c r="Q46" s="642"/>
      <c r="R46" s="643">
        <f t="shared" si="19"/>
        <v>-1</v>
      </c>
      <c r="S46" s="643">
        <f t="shared" si="20"/>
        <v>-1</v>
      </c>
      <c r="T46" s="643">
        <f t="shared" si="21"/>
        <v>-1</v>
      </c>
      <c r="U46" s="643">
        <f t="shared" si="22"/>
        <v>-1</v>
      </c>
      <c r="V46" s="643">
        <f t="shared" si="25"/>
        <v>-1</v>
      </c>
      <c r="W46" s="643">
        <f t="shared" si="26"/>
        <v>-1</v>
      </c>
      <c r="X46" s="643">
        <f t="shared" si="27"/>
        <v>-1</v>
      </c>
      <c r="Y46" s="643">
        <f t="shared" si="28"/>
        <v>-1</v>
      </c>
      <c r="Z46" s="644"/>
      <c r="AA46" s="643">
        <f t="shared" si="29"/>
        <v>1</v>
      </c>
      <c r="AB46" s="643">
        <f t="shared" si="30"/>
        <v>1</v>
      </c>
      <c r="AC46" s="643">
        <f t="shared" si="31"/>
        <v>1</v>
      </c>
      <c r="AD46" s="643">
        <f t="shared" si="32"/>
        <v>1</v>
      </c>
      <c r="AE46" s="643">
        <f t="shared" si="33"/>
        <v>1</v>
      </c>
      <c r="AF46" s="643">
        <f t="shared" si="34"/>
        <v>1</v>
      </c>
      <c r="AG46" s="643">
        <f t="shared" si="35"/>
        <v>1</v>
      </c>
      <c r="AH46" s="643">
        <f t="shared" si="36"/>
        <v>1</v>
      </c>
      <c r="AI46" s="474"/>
    </row>
    <row r="47" spans="1:35" s="496" customFormat="1" x14ac:dyDescent="0.2">
      <c r="A47" s="516">
        <v>46</v>
      </c>
      <c r="B47" s="483" t="s">
        <v>31</v>
      </c>
      <c r="C47" s="640"/>
      <c r="D47" s="516"/>
      <c r="E47" s="471"/>
      <c r="F47" s="471"/>
      <c r="G47" s="471"/>
      <c r="H47" s="499">
        <f>100-Udholdenhed!AQ47</f>
        <v>100</v>
      </c>
      <c r="I47" s="499">
        <f>100-Terræn!BG47</f>
        <v>100</v>
      </c>
      <c r="J47" s="499">
        <f>100-Lydighed!I47</f>
        <v>0</v>
      </c>
      <c r="K47" s="499">
        <f>100-Gangarter!Z47</f>
        <v>0</v>
      </c>
      <c r="L47" s="521">
        <f>100-Hurtighed!P47</f>
        <v>100</v>
      </c>
      <c r="M47" s="521">
        <f t="shared" si="23"/>
        <v>300</v>
      </c>
      <c r="N47" s="617"/>
      <c r="O47" s="641">
        <f t="shared" si="24"/>
        <v>0</v>
      </c>
      <c r="P47" s="641">
        <f t="shared" si="37"/>
        <v>0</v>
      </c>
      <c r="Q47" s="642"/>
      <c r="R47" s="643">
        <f t="shared" si="19"/>
        <v>-1</v>
      </c>
      <c r="S47" s="643">
        <f t="shared" si="20"/>
        <v>-1</v>
      </c>
      <c r="T47" s="643">
        <f t="shared" si="21"/>
        <v>-1</v>
      </c>
      <c r="U47" s="643">
        <f t="shared" si="22"/>
        <v>-1</v>
      </c>
      <c r="V47" s="643">
        <f t="shared" si="25"/>
        <v>-1</v>
      </c>
      <c r="W47" s="643">
        <f t="shared" si="26"/>
        <v>-1</v>
      </c>
      <c r="X47" s="643">
        <f t="shared" si="27"/>
        <v>-1</v>
      </c>
      <c r="Y47" s="643">
        <f t="shared" si="28"/>
        <v>-1</v>
      </c>
      <c r="Z47" s="644"/>
      <c r="AA47" s="643">
        <f t="shared" si="29"/>
        <v>1</v>
      </c>
      <c r="AB47" s="643">
        <f t="shared" si="30"/>
        <v>1</v>
      </c>
      <c r="AC47" s="643">
        <f t="shared" si="31"/>
        <v>1</v>
      </c>
      <c r="AD47" s="643">
        <f t="shared" si="32"/>
        <v>1</v>
      </c>
      <c r="AE47" s="643">
        <f t="shared" si="33"/>
        <v>1</v>
      </c>
      <c r="AF47" s="643">
        <f t="shared" si="34"/>
        <v>1</v>
      </c>
      <c r="AG47" s="643">
        <f t="shared" si="35"/>
        <v>1</v>
      </c>
      <c r="AH47" s="643">
        <f t="shared" si="36"/>
        <v>1</v>
      </c>
      <c r="AI47" s="474"/>
    </row>
    <row r="48" spans="1:35" s="496" customFormat="1" x14ac:dyDescent="0.2">
      <c r="A48" s="516">
        <v>47</v>
      </c>
      <c r="B48" s="483" t="s">
        <v>31</v>
      </c>
      <c r="C48" s="640"/>
      <c r="D48" s="516"/>
      <c r="E48" s="471"/>
      <c r="F48" s="471"/>
      <c r="G48" s="471"/>
      <c r="H48" s="499">
        <f>100-Udholdenhed!AQ48</f>
        <v>100</v>
      </c>
      <c r="I48" s="499">
        <f>100-Terræn!BG48</f>
        <v>100</v>
      </c>
      <c r="J48" s="499">
        <f>100-Lydighed!I48</f>
        <v>0</v>
      </c>
      <c r="K48" s="499">
        <f>100-Gangarter!Z48</f>
        <v>0</v>
      </c>
      <c r="L48" s="521">
        <f>100-Hurtighed!P48</f>
        <v>100</v>
      </c>
      <c r="M48" s="521">
        <f t="shared" si="23"/>
        <v>300</v>
      </c>
      <c r="N48" s="690"/>
      <c r="O48" s="641">
        <f t="shared" si="24"/>
        <v>0</v>
      </c>
      <c r="P48" s="641">
        <f t="shared" si="37"/>
        <v>0</v>
      </c>
      <c r="Q48" s="642"/>
      <c r="R48" s="643">
        <f t="shared" si="19"/>
        <v>-1</v>
      </c>
      <c r="S48" s="643">
        <f t="shared" si="20"/>
        <v>-1</v>
      </c>
      <c r="T48" s="643">
        <f t="shared" si="21"/>
        <v>-1</v>
      </c>
      <c r="U48" s="643">
        <f t="shared" si="22"/>
        <v>-1</v>
      </c>
      <c r="V48" s="643">
        <f t="shared" si="25"/>
        <v>-1</v>
      </c>
      <c r="W48" s="643">
        <f t="shared" si="26"/>
        <v>-1</v>
      </c>
      <c r="X48" s="643">
        <f t="shared" si="27"/>
        <v>-1</v>
      </c>
      <c r="Y48" s="643">
        <f t="shared" si="28"/>
        <v>-1</v>
      </c>
      <c r="Z48" s="644"/>
      <c r="AA48" s="643">
        <f t="shared" si="29"/>
        <v>1</v>
      </c>
      <c r="AB48" s="643">
        <f t="shared" si="30"/>
        <v>1</v>
      </c>
      <c r="AC48" s="643">
        <f t="shared" si="31"/>
        <v>1</v>
      </c>
      <c r="AD48" s="643">
        <f t="shared" si="32"/>
        <v>1</v>
      </c>
      <c r="AE48" s="643">
        <f t="shared" si="33"/>
        <v>1</v>
      </c>
      <c r="AF48" s="643">
        <f t="shared" si="34"/>
        <v>1</v>
      </c>
      <c r="AG48" s="643">
        <f t="shared" si="35"/>
        <v>1</v>
      </c>
      <c r="AH48" s="643">
        <f t="shared" si="36"/>
        <v>1</v>
      </c>
      <c r="AI48" s="474"/>
    </row>
    <row r="49" spans="1:35" s="496" customFormat="1" x14ac:dyDescent="0.2">
      <c r="A49" s="516">
        <v>48</v>
      </c>
      <c r="B49" s="483" t="s">
        <v>31</v>
      </c>
      <c r="C49" s="640"/>
      <c r="D49" s="516"/>
      <c r="E49" s="471"/>
      <c r="F49" s="471"/>
      <c r="G49" s="471"/>
      <c r="H49" s="499">
        <f>100-Udholdenhed!AQ49</f>
        <v>100</v>
      </c>
      <c r="I49" s="499">
        <f>100-Terræn!BG49</f>
        <v>100</v>
      </c>
      <c r="J49" s="499">
        <f>100-Lydighed!I49</f>
        <v>0</v>
      </c>
      <c r="K49" s="499">
        <f>100-Gangarter!Z49</f>
        <v>0</v>
      </c>
      <c r="L49" s="521">
        <f>100-Hurtighed!P49</f>
        <v>100</v>
      </c>
      <c r="M49" s="521">
        <f t="shared" si="23"/>
        <v>300</v>
      </c>
      <c r="N49" s="690"/>
      <c r="O49" s="641">
        <f t="shared" si="24"/>
        <v>0</v>
      </c>
      <c r="P49" s="641">
        <f t="shared" si="37"/>
        <v>0</v>
      </c>
      <c r="Q49" s="642"/>
      <c r="R49" s="643">
        <f t="shared" si="19"/>
        <v>-1</v>
      </c>
      <c r="S49" s="643">
        <f t="shared" si="20"/>
        <v>-1</v>
      </c>
      <c r="T49" s="643">
        <f t="shared" si="21"/>
        <v>-1</v>
      </c>
      <c r="U49" s="643">
        <f t="shared" si="22"/>
        <v>-1</v>
      </c>
      <c r="V49" s="643">
        <f t="shared" si="25"/>
        <v>-1</v>
      </c>
      <c r="W49" s="643">
        <f t="shared" si="26"/>
        <v>-1</v>
      </c>
      <c r="X49" s="643">
        <f t="shared" si="27"/>
        <v>-1</v>
      </c>
      <c r="Y49" s="643">
        <f t="shared" si="28"/>
        <v>-1</v>
      </c>
      <c r="Z49" s="644"/>
      <c r="AA49" s="643">
        <f t="shared" si="29"/>
        <v>1</v>
      </c>
      <c r="AB49" s="643">
        <f t="shared" si="30"/>
        <v>1</v>
      </c>
      <c r="AC49" s="643">
        <f t="shared" si="31"/>
        <v>1</v>
      </c>
      <c r="AD49" s="643">
        <f t="shared" si="32"/>
        <v>1</v>
      </c>
      <c r="AE49" s="643">
        <f t="shared" si="33"/>
        <v>1</v>
      </c>
      <c r="AF49" s="643">
        <f t="shared" si="34"/>
        <v>1</v>
      </c>
      <c r="AG49" s="643">
        <f t="shared" si="35"/>
        <v>1</v>
      </c>
      <c r="AH49" s="643">
        <f t="shared" si="36"/>
        <v>1</v>
      </c>
      <c r="AI49" s="474"/>
    </row>
    <row r="50" spans="1:35" s="496" customFormat="1" x14ac:dyDescent="0.2">
      <c r="A50" s="516">
        <v>49</v>
      </c>
      <c r="B50" s="483" t="s">
        <v>31</v>
      </c>
      <c r="C50" s="640"/>
      <c r="D50" s="516"/>
      <c r="E50" s="471"/>
      <c r="F50" s="471"/>
      <c r="G50" s="471"/>
      <c r="H50" s="499">
        <f>100-Udholdenhed!AQ50</f>
        <v>100</v>
      </c>
      <c r="I50" s="499">
        <f>100-Terræn!BG50</f>
        <v>100</v>
      </c>
      <c r="J50" s="499">
        <f>100-Lydighed!I50</f>
        <v>0</v>
      </c>
      <c r="K50" s="499">
        <f>100-Gangarter!Z50</f>
        <v>0</v>
      </c>
      <c r="L50" s="521">
        <f>100-Hurtighed!P50</f>
        <v>100</v>
      </c>
      <c r="M50" s="521">
        <f t="shared" si="23"/>
        <v>300</v>
      </c>
      <c r="N50" s="617"/>
      <c r="O50" s="641">
        <f t="shared" si="24"/>
        <v>0</v>
      </c>
      <c r="P50" s="641">
        <f t="shared" si="37"/>
        <v>0</v>
      </c>
      <c r="Q50" s="642"/>
      <c r="R50" s="643">
        <f t="shared" si="19"/>
        <v>-1</v>
      </c>
      <c r="S50" s="643">
        <f t="shared" si="20"/>
        <v>-1</v>
      </c>
      <c r="T50" s="643">
        <f t="shared" si="21"/>
        <v>-1</v>
      </c>
      <c r="U50" s="643">
        <f t="shared" si="22"/>
        <v>-1</v>
      </c>
      <c r="V50" s="643">
        <f t="shared" si="25"/>
        <v>-1</v>
      </c>
      <c r="W50" s="643">
        <f t="shared" si="26"/>
        <v>-1</v>
      </c>
      <c r="X50" s="643">
        <f t="shared" si="27"/>
        <v>-1</v>
      </c>
      <c r="Y50" s="643">
        <f t="shared" si="28"/>
        <v>-1</v>
      </c>
      <c r="Z50" s="644"/>
      <c r="AA50" s="643">
        <f t="shared" si="29"/>
        <v>1</v>
      </c>
      <c r="AB50" s="643">
        <f t="shared" si="30"/>
        <v>1</v>
      </c>
      <c r="AC50" s="643">
        <f t="shared" si="31"/>
        <v>1</v>
      </c>
      <c r="AD50" s="643">
        <f t="shared" si="32"/>
        <v>1</v>
      </c>
      <c r="AE50" s="643">
        <f t="shared" si="33"/>
        <v>1</v>
      </c>
      <c r="AF50" s="643">
        <f t="shared" si="34"/>
        <v>1</v>
      </c>
      <c r="AG50" s="643">
        <f t="shared" si="35"/>
        <v>1</v>
      </c>
      <c r="AH50" s="643">
        <f t="shared" si="36"/>
        <v>1</v>
      </c>
      <c r="AI50" s="474"/>
    </row>
    <row r="51" spans="1:35" s="496" customFormat="1" x14ac:dyDescent="0.2">
      <c r="A51" s="516">
        <v>50</v>
      </c>
      <c r="B51" s="483" t="s">
        <v>31</v>
      </c>
      <c r="C51" s="640"/>
      <c r="D51" s="516"/>
      <c r="E51" s="471"/>
      <c r="F51" s="471"/>
      <c r="G51" s="471"/>
      <c r="H51" s="499">
        <f>100-Udholdenhed!AQ51</f>
        <v>100</v>
      </c>
      <c r="I51" s="499">
        <f>100-Terræn!BG51</f>
        <v>100</v>
      </c>
      <c r="J51" s="499">
        <f>100-Lydighed!I51</f>
        <v>0</v>
      </c>
      <c r="K51" s="499">
        <f>100-Gangarter!Z51</f>
        <v>0</v>
      </c>
      <c r="L51" s="521">
        <f>100-Hurtighed!P51</f>
        <v>100</v>
      </c>
      <c r="M51" s="521">
        <f t="shared" si="23"/>
        <v>300</v>
      </c>
      <c r="N51" s="617"/>
      <c r="O51" s="641">
        <f t="shared" si="24"/>
        <v>0</v>
      </c>
      <c r="P51" s="641">
        <f t="shared" si="37"/>
        <v>0</v>
      </c>
      <c r="Q51" s="642"/>
      <c r="R51" s="643">
        <f t="shared" si="19"/>
        <v>-1</v>
      </c>
      <c r="S51" s="643">
        <f t="shared" si="20"/>
        <v>-1</v>
      </c>
      <c r="T51" s="643">
        <f t="shared" si="21"/>
        <v>-1</v>
      </c>
      <c r="U51" s="643">
        <f t="shared" si="22"/>
        <v>-1</v>
      </c>
      <c r="V51" s="643">
        <f t="shared" si="25"/>
        <v>-1</v>
      </c>
      <c r="W51" s="643">
        <f t="shared" si="26"/>
        <v>-1</v>
      </c>
      <c r="X51" s="643">
        <f t="shared" si="27"/>
        <v>-1</v>
      </c>
      <c r="Y51" s="643">
        <f t="shared" si="28"/>
        <v>-1</v>
      </c>
      <c r="Z51" s="644"/>
      <c r="AA51" s="643">
        <f t="shared" si="29"/>
        <v>1</v>
      </c>
      <c r="AB51" s="643">
        <f t="shared" si="30"/>
        <v>1</v>
      </c>
      <c r="AC51" s="643">
        <f t="shared" si="31"/>
        <v>1</v>
      </c>
      <c r="AD51" s="643">
        <f t="shared" si="32"/>
        <v>1</v>
      </c>
      <c r="AE51" s="643">
        <f t="shared" si="33"/>
        <v>1</v>
      </c>
      <c r="AF51" s="643">
        <f t="shared" si="34"/>
        <v>1</v>
      </c>
      <c r="AG51" s="643">
        <f t="shared" si="35"/>
        <v>1</v>
      </c>
      <c r="AH51" s="643">
        <f t="shared" si="36"/>
        <v>1</v>
      </c>
      <c r="AI51" s="474"/>
    </row>
    <row r="52" spans="1:35" s="496" customFormat="1" x14ac:dyDescent="0.2">
      <c r="A52" s="516">
        <v>51</v>
      </c>
      <c r="B52" s="483" t="s">
        <v>31</v>
      </c>
      <c r="C52" s="640"/>
      <c r="D52" s="516"/>
      <c r="E52" s="471"/>
      <c r="F52" s="471"/>
      <c r="G52" s="471"/>
      <c r="H52" s="499">
        <f>100-Udholdenhed!AQ52</f>
        <v>100</v>
      </c>
      <c r="I52" s="499">
        <f>100-Terræn!BG52</f>
        <v>100</v>
      </c>
      <c r="J52" s="499">
        <f>100-Lydighed!I52</f>
        <v>0</v>
      </c>
      <c r="K52" s="499">
        <f>100-Gangarter!Z52</f>
        <v>0</v>
      </c>
      <c r="L52" s="521">
        <f>100-Hurtighed!P52</f>
        <v>100</v>
      </c>
      <c r="M52" s="521">
        <f t="shared" si="23"/>
        <v>300</v>
      </c>
      <c r="N52" s="617"/>
      <c r="O52" s="641">
        <f t="shared" si="24"/>
        <v>0</v>
      </c>
      <c r="P52" s="641">
        <f t="shared" si="37"/>
        <v>0</v>
      </c>
      <c r="Q52" s="642"/>
      <c r="R52" s="643">
        <f t="shared" si="19"/>
        <v>-1</v>
      </c>
      <c r="S52" s="643">
        <f t="shared" si="20"/>
        <v>-1</v>
      </c>
      <c r="T52" s="643">
        <f t="shared" si="21"/>
        <v>-1</v>
      </c>
      <c r="U52" s="643">
        <f t="shared" si="22"/>
        <v>-1</v>
      </c>
      <c r="V52" s="643">
        <f t="shared" si="25"/>
        <v>-1</v>
      </c>
      <c r="W52" s="643">
        <f t="shared" si="26"/>
        <v>-1</v>
      </c>
      <c r="X52" s="643">
        <f t="shared" si="27"/>
        <v>-1</v>
      </c>
      <c r="Y52" s="643">
        <f t="shared" si="28"/>
        <v>-1</v>
      </c>
      <c r="Z52" s="644"/>
      <c r="AA52" s="643">
        <f t="shared" si="29"/>
        <v>1</v>
      </c>
      <c r="AB52" s="643">
        <f t="shared" si="30"/>
        <v>1</v>
      </c>
      <c r="AC52" s="643">
        <f t="shared" si="31"/>
        <v>1</v>
      </c>
      <c r="AD52" s="643">
        <f t="shared" si="32"/>
        <v>1</v>
      </c>
      <c r="AE52" s="643">
        <f t="shared" si="33"/>
        <v>1</v>
      </c>
      <c r="AF52" s="643">
        <f t="shared" si="34"/>
        <v>1</v>
      </c>
      <c r="AG52" s="643">
        <f t="shared" si="35"/>
        <v>1</v>
      </c>
      <c r="AH52" s="643">
        <f t="shared" si="36"/>
        <v>1</v>
      </c>
      <c r="AI52" s="474"/>
    </row>
    <row r="53" spans="1:35" s="496" customFormat="1" x14ac:dyDescent="0.2">
      <c r="A53" s="516">
        <v>52</v>
      </c>
      <c r="B53" s="483" t="s">
        <v>31</v>
      </c>
      <c r="C53" s="640"/>
      <c r="D53" s="516"/>
      <c r="E53" s="471"/>
      <c r="F53" s="471"/>
      <c r="G53" s="471"/>
      <c r="H53" s="499">
        <f>100-Udholdenhed!AQ53</f>
        <v>100</v>
      </c>
      <c r="I53" s="499">
        <f>100-Terræn!BG53</f>
        <v>100</v>
      </c>
      <c r="J53" s="499">
        <f>100-Lydighed!I53</f>
        <v>0</v>
      </c>
      <c r="K53" s="499">
        <f>100-Gangarter!Z53</f>
        <v>0</v>
      </c>
      <c r="L53" s="521">
        <f>100-Hurtighed!P53</f>
        <v>100</v>
      </c>
      <c r="M53" s="521">
        <f t="shared" si="23"/>
        <v>300</v>
      </c>
      <c r="N53" s="617"/>
      <c r="O53" s="641">
        <f t="shared" si="24"/>
        <v>0</v>
      </c>
      <c r="P53" s="641">
        <f t="shared" si="37"/>
        <v>0</v>
      </c>
      <c r="Q53" s="642"/>
      <c r="R53" s="643">
        <f t="shared" si="19"/>
        <v>-1</v>
      </c>
      <c r="S53" s="643">
        <f t="shared" si="20"/>
        <v>-1</v>
      </c>
      <c r="T53" s="643">
        <f t="shared" si="21"/>
        <v>-1</v>
      </c>
      <c r="U53" s="643">
        <f t="shared" si="22"/>
        <v>-1</v>
      </c>
      <c r="V53" s="643">
        <f t="shared" si="25"/>
        <v>-1</v>
      </c>
      <c r="W53" s="643">
        <f t="shared" si="26"/>
        <v>-1</v>
      </c>
      <c r="X53" s="643">
        <f t="shared" si="27"/>
        <v>-1</v>
      </c>
      <c r="Y53" s="643">
        <f t="shared" si="28"/>
        <v>-1</v>
      </c>
      <c r="Z53" s="644"/>
      <c r="AA53" s="643">
        <f t="shared" si="29"/>
        <v>1</v>
      </c>
      <c r="AB53" s="643">
        <f t="shared" si="30"/>
        <v>1</v>
      </c>
      <c r="AC53" s="643">
        <f t="shared" si="31"/>
        <v>1</v>
      </c>
      <c r="AD53" s="643">
        <f t="shared" si="32"/>
        <v>1</v>
      </c>
      <c r="AE53" s="643">
        <f t="shared" si="33"/>
        <v>1</v>
      </c>
      <c r="AF53" s="643">
        <f t="shared" si="34"/>
        <v>1</v>
      </c>
      <c r="AG53" s="643">
        <f t="shared" si="35"/>
        <v>1</v>
      </c>
      <c r="AH53" s="643">
        <f t="shared" si="36"/>
        <v>1</v>
      </c>
      <c r="AI53" s="474"/>
    </row>
    <row r="54" spans="1:35" s="496" customFormat="1" x14ac:dyDescent="0.2">
      <c r="A54" s="516">
        <v>53</v>
      </c>
      <c r="B54" s="483" t="s">
        <v>31</v>
      </c>
      <c r="C54" s="640"/>
      <c r="D54" s="516"/>
      <c r="E54" s="471"/>
      <c r="F54" s="471"/>
      <c r="G54" s="471"/>
      <c r="H54" s="499">
        <f>100-Udholdenhed!AQ54</f>
        <v>100</v>
      </c>
      <c r="I54" s="499">
        <f>100-Terræn!BG54</f>
        <v>100</v>
      </c>
      <c r="J54" s="499">
        <f>100-Lydighed!I54</f>
        <v>0</v>
      </c>
      <c r="K54" s="499">
        <f>100-Gangarter!Z54</f>
        <v>0</v>
      </c>
      <c r="L54" s="521">
        <f>100-Hurtighed!P54</f>
        <v>100</v>
      </c>
      <c r="M54" s="521">
        <f t="shared" si="23"/>
        <v>300</v>
      </c>
      <c r="N54" s="690"/>
      <c r="O54" s="641">
        <f t="shared" si="24"/>
        <v>0</v>
      </c>
      <c r="P54" s="641">
        <f t="shared" si="37"/>
        <v>0</v>
      </c>
      <c r="Q54" s="642"/>
      <c r="R54" s="643">
        <f t="shared" si="19"/>
        <v>-1</v>
      </c>
      <c r="S54" s="643">
        <f t="shared" si="20"/>
        <v>-1</v>
      </c>
      <c r="T54" s="643">
        <f t="shared" si="21"/>
        <v>-1</v>
      </c>
      <c r="U54" s="643">
        <f t="shared" si="22"/>
        <v>-1</v>
      </c>
      <c r="V54" s="643">
        <f t="shared" si="25"/>
        <v>-1</v>
      </c>
      <c r="W54" s="643">
        <f t="shared" si="26"/>
        <v>-1</v>
      </c>
      <c r="X54" s="643">
        <f t="shared" si="27"/>
        <v>-1</v>
      </c>
      <c r="Y54" s="643">
        <f t="shared" si="28"/>
        <v>-1</v>
      </c>
      <c r="Z54" s="644"/>
      <c r="AA54" s="643">
        <f t="shared" si="29"/>
        <v>1</v>
      </c>
      <c r="AB54" s="643">
        <f t="shared" si="30"/>
        <v>1</v>
      </c>
      <c r="AC54" s="643">
        <f t="shared" si="31"/>
        <v>1</v>
      </c>
      <c r="AD54" s="643">
        <f t="shared" si="32"/>
        <v>1</v>
      </c>
      <c r="AE54" s="643">
        <f t="shared" si="33"/>
        <v>1</v>
      </c>
      <c r="AF54" s="643">
        <f t="shared" si="34"/>
        <v>1</v>
      </c>
      <c r="AG54" s="643">
        <f t="shared" si="35"/>
        <v>1</v>
      </c>
      <c r="AH54" s="643">
        <f t="shared" si="36"/>
        <v>1</v>
      </c>
      <c r="AI54" s="474"/>
    </row>
    <row r="55" spans="1:35" s="496" customFormat="1" x14ac:dyDescent="0.2">
      <c r="A55" s="516">
        <v>54</v>
      </c>
      <c r="B55" s="483" t="s">
        <v>31</v>
      </c>
      <c r="C55" s="640"/>
      <c r="D55" s="516"/>
      <c r="E55" s="471"/>
      <c r="F55" s="471"/>
      <c r="G55" s="471"/>
      <c r="H55" s="499">
        <f>100-Udholdenhed!AQ55</f>
        <v>100</v>
      </c>
      <c r="I55" s="499">
        <f>100-Terræn!BG55</f>
        <v>100</v>
      </c>
      <c r="J55" s="499">
        <f>100-Lydighed!I55</f>
        <v>0</v>
      </c>
      <c r="K55" s="499">
        <f>100-Gangarter!Z55</f>
        <v>0</v>
      </c>
      <c r="L55" s="521">
        <f>100-Hurtighed!P55</f>
        <v>100</v>
      </c>
      <c r="M55" s="521">
        <f t="shared" si="23"/>
        <v>300</v>
      </c>
      <c r="N55" s="690"/>
      <c r="O55" s="641">
        <f t="shared" si="24"/>
        <v>0</v>
      </c>
      <c r="P55" s="641">
        <f t="shared" si="37"/>
        <v>0</v>
      </c>
      <c r="Q55" s="642"/>
      <c r="R55" s="643">
        <f t="shared" si="19"/>
        <v>-1</v>
      </c>
      <c r="S55" s="643">
        <f t="shared" si="20"/>
        <v>-1</v>
      </c>
      <c r="T55" s="643">
        <f t="shared" si="21"/>
        <v>-1</v>
      </c>
      <c r="U55" s="643">
        <f t="shared" si="22"/>
        <v>-1</v>
      </c>
      <c r="V55" s="643">
        <f t="shared" si="25"/>
        <v>-1</v>
      </c>
      <c r="W55" s="643">
        <f t="shared" si="26"/>
        <v>-1</v>
      </c>
      <c r="X55" s="643">
        <f t="shared" si="27"/>
        <v>-1</v>
      </c>
      <c r="Y55" s="643">
        <f t="shared" si="28"/>
        <v>-1</v>
      </c>
      <c r="Z55" s="644"/>
      <c r="AA55" s="643">
        <f t="shared" si="29"/>
        <v>1</v>
      </c>
      <c r="AB55" s="643">
        <f t="shared" si="30"/>
        <v>1</v>
      </c>
      <c r="AC55" s="643">
        <f t="shared" si="31"/>
        <v>1</v>
      </c>
      <c r="AD55" s="643">
        <f t="shared" si="32"/>
        <v>1</v>
      </c>
      <c r="AE55" s="643">
        <f t="shared" si="33"/>
        <v>1</v>
      </c>
      <c r="AF55" s="643">
        <f t="shared" si="34"/>
        <v>1</v>
      </c>
      <c r="AG55" s="643">
        <f t="shared" si="35"/>
        <v>1</v>
      </c>
      <c r="AH55" s="643">
        <f t="shared" si="36"/>
        <v>1</v>
      </c>
      <c r="AI55" s="474"/>
    </row>
    <row r="56" spans="1:35" s="496" customFormat="1" x14ac:dyDescent="0.2">
      <c r="A56" s="516">
        <v>55</v>
      </c>
      <c r="B56" s="483" t="s">
        <v>31</v>
      </c>
      <c r="C56" s="640"/>
      <c r="D56" s="516"/>
      <c r="E56" s="471"/>
      <c r="F56" s="471"/>
      <c r="G56" s="471"/>
      <c r="H56" s="499">
        <f>100-Udholdenhed!AQ56</f>
        <v>100</v>
      </c>
      <c r="I56" s="499">
        <f>100-Terræn!BG56</f>
        <v>100</v>
      </c>
      <c r="J56" s="499">
        <f>100-Lydighed!I56</f>
        <v>0</v>
      </c>
      <c r="K56" s="499">
        <f>100-Gangarter!Z56</f>
        <v>0</v>
      </c>
      <c r="L56" s="521">
        <f>100-Hurtighed!P56</f>
        <v>100</v>
      </c>
      <c r="M56" s="521">
        <f t="shared" si="23"/>
        <v>300</v>
      </c>
      <c r="N56" s="617"/>
      <c r="O56" s="641">
        <f t="shared" si="24"/>
        <v>0</v>
      </c>
      <c r="P56" s="641">
        <f t="shared" si="37"/>
        <v>0</v>
      </c>
      <c r="Q56" s="642"/>
      <c r="R56" s="643">
        <f t="shared" si="19"/>
        <v>-1</v>
      </c>
      <c r="S56" s="643">
        <f t="shared" si="20"/>
        <v>-1</v>
      </c>
      <c r="T56" s="643">
        <f t="shared" si="21"/>
        <v>-1</v>
      </c>
      <c r="U56" s="643">
        <f t="shared" si="22"/>
        <v>-1</v>
      </c>
      <c r="V56" s="643">
        <f t="shared" si="25"/>
        <v>-1</v>
      </c>
      <c r="W56" s="643">
        <f t="shared" si="26"/>
        <v>-1</v>
      </c>
      <c r="X56" s="643">
        <f t="shared" si="27"/>
        <v>-1</v>
      </c>
      <c r="Y56" s="643">
        <f t="shared" si="28"/>
        <v>-1</v>
      </c>
      <c r="Z56" s="644"/>
      <c r="AA56" s="643">
        <f t="shared" si="29"/>
        <v>1</v>
      </c>
      <c r="AB56" s="643">
        <f t="shared" si="30"/>
        <v>1</v>
      </c>
      <c r="AC56" s="643">
        <f t="shared" si="31"/>
        <v>1</v>
      </c>
      <c r="AD56" s="643">
        <f t="shared" si="32"/>
        <v>1</v>
      </c>
      <c r="AE56" s="643">
        <f t="shared" si="33"/>
        <v>1</v>
      </c>
      <c r="AF56" s="643">
        <f t="shared" si="34"/>
        <v>1</v>
      </c>
      <c r="AG56" s="643">
        <f t="shared" si="35"/>
        <v>1</v>
      </c>
      <c r="AH56" s="643">
        <f t="shared" si="36"/>
        <v>1</v>
      </c>
      <c r="AI56" s="474"/>
    </row>
    <row r="57" spans="1:35" s="496" customFormat="1" x14ac:dyDescent="0.2">
      <c r="A57" s="516">
        <v>56</v>
      </c>
      <c r="B57" s="483" t="s">
        <v>31</v>
      </c>
      <c r="C57" s="640"/>
      <c r="D57" s="516"/>
      <c r="E57" s="471"/>
      <c r="F57" s="471"/>
      <c r="G57" s="471"/>
      <c r="H57" s="499">
        <f>100-Udholdenhed!AQ57</f>
        <v>100</v>
      </c>
      <c r="I57" s="499">
        <f>100-Terræn!BG57</f>
        <v>100</v>
      </c>
      <c r="J57" s="499">
        <f>100-Lydighed!I57</f>
        <v>0</v>
      </c>
      <c r="K57" s="499">
        <f>100-Gangarter!Z57</f>
        <v>0</v>
      </c>
      <c r="L57" s="521">
        <f>100-Hurtighed!P57</f>
        <v>100</v>
      </c>
      <c r="M57" s="521">
        <f t="shared" si="23"/>
        <v>300</v>
      </c>
      <c r="N57" s="617"/>
      <c r="O57" s="641">
        <f t="shared" si="24"/>
        <v>0</v>
      </c>
      <c r="P57" s="641">
        <f t="shared" si="37"/>
        <v>0</v>
      </c>
      <c r="Q57" s="642"/>
      <c r="R57" s="643">
        <f t="shared" si="19"/>
        <v>-1</v>
      </c>
      <c r="S57" s="643">
        <f t="shared" si="20"/>
        <v>-1</v>
      </c>
      <c r="T57" s="643">
        <f t="shared" si="21"/>
        <v>-1</v>
      </c>
      <c r="U57" s="643">
        <f t="shared" si="22"/>
        <v>-1</v>
      </c>
      <c r="V57" s="643">
        <f t="shared" si="25"/>
        <v>-1</v>
      </c>
      <c r="W57" s="643">
        <f t="shared" si="26"/>
        <v>-1</v>
      </c>
      <c r="X57" s="643">
        <f t="shared" si="27"/>
        <v>-1</v>
      </c>
      <c r="Y57" s="643">
        <f t="shared" si="28"/>
        <v>-1</v>
      </c>
      <c r="Z57" s="644"/>
      <c r="AA57" s="643">
        <f t="shared" si="29"/>
        <v>1</v>
      </c>
      <c r="AB57" s="643">
        <f t="shared" si="30"/>
        <v>1</v>
      </c>
      <c r="AC57" s="643">
        <f t="shared" si="31"/>
        <v>1</v>
      </c>
      <c r="AD57" s="643">
        <f t="shared" si="32"/>
        <v>1</v>
      </c>
      <c r="AE57" s="643">
        <f t="shared" si="33"/>
        <v>1</v>
      </c>
      <c r="AF57" s="643">
        <f t="shared" si="34"/>
        <v>1</v>
      </c>
      <c r="AG57" s="643">
        <f t="shared" si="35"/>
        <v>1</v>
      </c>
      <c r="AH57" s="643">
        <f t="shared" si="36"/>
        <v>1</v>
      </c>
      <c r="AI57" s="474"/>
    </row>
    <row r="58" spans="1:35" s="496" customFormat="1" x14ac:dyDescent="0.2">
      <c r="A58" s="516">
        <v>57</v>
      </c>
      <c r="B58" s="483" t="s">
        <v>31</v>
      </c>
      <c r="C58" s="640"/>
      <c r="D58" s="516"/>
      <c r="E58" s="471"/>
      <c r="F58" s="471"/>
      <c r="G58" s="471"/>
      <c r="H58" s="499">
        <f>100-Udholdenhed!AQ58</f>
        <v>100</v>
      </c>
      <c r="I58" s="499">
        <f>100-Terræn!BG58</f>
        <v>100</v>
      </c>
      <c r="J58" s="499">
        <f>100-Lydighed!I58</f>
        <v>0</v>
      </c>
      <c r="K58" s="499">
        <f>100-Gangarter!Z58</f>
        <v>0</v>
      </c>
      <c r="L58" s="521">
        <f>100-Hurtighed!P58</f>
        <v>100</v>
      </c>
      <c r="M58" s="521">
        <f t="shared" si="23"/>
        <v>300</v>
      </c>
      <c r="N58" s="617"/>
      <c r="O58" s="641">
        <f t="shared" si="24"/>
        <v>0</v>
      </c>
      <c r="P58" s="641">
        <f t="shared" si="37"/>
        <v>0</v>
      </c>
      <c r="Q58" s="642"/>
      <c r="R58" s="643">
        <f t="shared" si="19"/>
        <v>-1</v>
      </c>
      <c r="S58" s="643">
        <f t="shared" si="20"/>
        <v>-1</v>
      </c>
      <c r="T58" s="643">
        <f t="shared" si="21"/>
        <v>-1</v>
      </c>
      <c r="U58" s="643">
        <f t="shared" si="22"/>
        <v>-1</v>
      </c>
      <c r="V58" s="643">
        <f t="shared" si="25"/>
        <v>-1</v>
      </c>
      <c r="W58" s="643">
        <f t="shared" si="26"/>
        <v>-1</v>
      </c>
      <c r="X58" s="643">
        <f t="shared" si="27"/>
        <v>-1</v>
      </c>
      <c r="Y58" s="643">
        <f t="shared" si="28"/>
        <v>-1</v>
      </c>
      <c r="Z58" s="644"/>
      <c r="AA58" s="643">
        <f t="shared" si="29"/>
        <v>1</v>
      </c>
      <c r="AB58" s="643">
        <f t="shared" si="30"/>
        <v>1</v>
      </c>
      <c r="AC58" s="643">
        <f t="shared" si="31"/>
        <v>1</v>
      </c>
      <c r="AD58" s="643">
        <f t="shared" si="32"/>
        <v>1</v>
      </c>
      <c r="AE58" s="643">
        <f t="shared" si="33"/>
        <v>1</v>
      </c>
      <c r="AF58" s="643">
        <f t="shared" si="34"/>
        <v>1</v>
      </c>
      <c r="AG58" s="643">
        <f t="shared" si="35"/>
        <v>1</v>
      </c>
      <c r="AH58" s="643">
        <f t="shared" si="36"/>
        <v>1</v>
      </c>
      <c r="AI58" s="474"/>
    </row>
    <row r="59" spans="1:35" s="496" customFormat="1" x14ac:dyDescent="0.2">
      <c r="A59" s="516">
        <v>58</v>
      </c>
      <c r="B59" s="483" t="s">
        <v>31</v>
      </c>
      <c r="C59" s="640"/>
      <c r="D59" s="516"/>
      <c r="E59" s="471"/>
      <c r="F59" s="471"/>
      <c r="G59" s="471"/>
      <c r="H59" s="499">
        <f>100-Udholdenhed!AQ59</f>
        <v>100</v>
      </c>
      <c r="I59" s="499">
        <f>100-Terræn!BG59</f>
        <v>100</v>
      </c>
      <c r="J59" s="499">
        <f>100-Lydighed!I59</f>
        <v>0</v>
      </c>
      <c r="K59" s="499">
        <f>100-Gangarter!Z59</f>
        <v>0</v>
      </c>
      <c r="L59" s="521">
        <f>100-Hurtighed!P59</f>
        <v>100</v>
      </c>
      <c r="M59" s="521">
        <f t="shared" si="23"/>
        <v>300</v>
      </c>
      <c r="N59" s="617"/>
      <c r="O59" s="641">
        <f t="shared" si="24"/>
        <v>0</v>
      </c>
      <c r="P59" s="641">
        <f t="shared" si="37"/>
        <v>0</v>
      </c>
      <c r="Q59" s="642"/>
      <c r="R59" s="643">
        <f t="shared" si="19"/>
        <v>-1</v>
      </c>
      <c r="S59" s="643">
        <f t="shared" si="20"/>
        <v>-1</v>
      </c>
      <c r="T59" s="643">
        <f t="shared" si="21"/>
        <v>-1</v>
      </c>
      <c r="U59" s="643">
        <f t="shared" si="22"/>
        <v>-1</v>
      </c>
      <c r="V59" s="643">
        <f t="shared" si="25"/>
        <v>-1</v>
      </c>
      <c r="W59" s="643">
        <f t="shared" si="26"/>
        <v>-1</v>
      </c>
      <c r="X59" s="643">
        <f t="shared" si="27"/>
        <v>-1</v>
      </c>
      <c r="Y59" s="643">
        <f t="shared" si="28"/>
        <v>-1</v>
      </c>
      <c r="Z59" s="644"/>
      <c r="AA59" s="643">
        <f t="shared" si="29"/>
        <v>1</v>
      </c>
      <c r="AB59" s="643">
        <f t="shared" si="30"/>
        <v>1</v>
      </c>
      <c r="AC59" s="643">
        <f t="shared" si="31"/>
        <v>1</v>
      </c>
      <c r="AD59" s="643">
        <f t="shared" si="32"/>
        <v>1</v>
      </c>
      <c r="AE59" s="643">
        <f t="shared" si="33"/>
        <v>1</v>
      </c>
      <c r="AF59" s="643">
        <f t="shared" si="34"/>
        <v>1</v>
      </c>
      <c r="AG59" s="643">
        <f t="shared" si="35"/>
        <v>1</v>
      </c>
      <c r="AH59" s="643">
        <f t="shared" si="36"/>
        <v>1</v>
      </c>
      <c r="AI59" s="474"/>
    </row>
    <row r="60" spans="1:35" s="496" customFormat="1" x14ac:dyDescent="0.2">
      <c r="A60" s="516">
        <v>59</v>
      </c>
      <c r="B60" s="483" t="s">
        <v>31</v>
      </c>
      <c r="C60" s="640"/>
      <c r="D60" s="516"/>
      <c r="E60" s="471"/>
      <c r="F60" s="471"/>
      <c r="G60" s="471"/>
      <c r="H60" s="499">
        <f>100-Udholdenhed!AQ60</f>
        <v>100</v>
      </c>
      <c r="I60" s="499">
        <f>100-Terræn!BG60</f>
        <v>100</v>
      </c>
      <c r="J60" s="499">
        <f>100-Lydighed!I60</f>
        <v>0</v>
      </c>
      <c r="K60" s="499">
        <f>100-Gangarter!Z60</f>
        <v>0</v>
      </c>
      <c r="L60" s="521">
        <f>100-Hurtighed!P60</f>
        <v>100</v>
      </c>
      <c r="M60" s="521">
        <f t="shared" ref="M60:M67" si="38">SUM(H60:L60)</f>
        <v>300</v>
      </c>
      <c r="N60" s="617"/>
      <c r="O60" s="641">
        <f t="shared" ref="O60:O67" si="39">IF((MIN(H60:L60)=0),0,M60)</f>
        <v>0</v>
      </c>
      <c r="P60" s="641">
        <f t="shared" ref="P60:P67" si="40">IF((MIN(I60:M60)=0),0,N60)</f>
        <v>0</v>
      </c>
      <c r="Q60" s="642"/>
      <c r="R60" s="643">
        <f t="shared" ref="R60:R67" si="41">IF((C60=1),IF((D59&gt;0),-1,M60),-1)</f>
        <v>-1</v>
      </c>
      <c r="S60" s="643">
        <f t="shared" ref="S60:S67" si="42">IF((C60=1),IF((D59&gt;0),N60,-1),-1)</f>
        <v>-1</v>
      </c>
      <c r="T60" s="643">
        <f t="shared" ref="T60:T67" si="43">IF((C60=2),IF((D59&gt;0),-1,M60),-1)</f>
        <v>-1</v>
      </c>
      <c r="U60" s="643">
        <f t="shared" ref="U60:U67" si="44">IF((C60=2),IF((D59&gt;0),N60,-1),-1)</f>
        <v>-1</v>
      </c>
      <c r="V60" s="643">
        <f t="shared" ref="V60:V67" si="45">IF((C60=3),IF((D60&gt;0),-1,M60),-1)</f>
        <v>-1</v>
      </c>
      <c r="W60" s="643">
        <f t="shared" ref="W60:W67" si="46">IF((C60=3),IF((D60&gt;0),N60,-1),-1)</f>
        <v>-1</v>
      </c>
      <c r="X60" s="643">
        <f t="shared" ref="X60:X67" si="47">IF((C60=4),IF((D60&gt;0),-1,M60),-1)</f>
        <v>-1</v>
      </c>
      <c r="Y60" s="643">
        <f t="shared" ref="Y60:Y67" si="48">IF((C60=4),IF((D60&gt;0),N60,-1),-1)</f>
        <v>-1</v>
      </c>
      <c r="Z60" s="644"/>
      <c r="AA60" s="643">
        <f t="shared" si="29"/>
        <v>1</v>
      </c>
      <c r="AB60" s="643">
        <f t="shared" si="30"/>
        <v>1</v>
      </c>
      <c r="AC60" s="643">
        <f t="shared" si="31"/>
        <v>1</v>
      </c>
      <c r="AD60" s="643">
        <f t="shared" si="32"/>
        <v>1</v>
      </c>
      <c r="AE60" s="643">
        <f t="shared" si="33"/>
        <v>1</v>
      </c>
      <c r="AF60" s="643">
        <f t="shared" si="34"/>
        <v>1</v>
      </c>
      <c r="AG60" s="643">
        <f t="shared" si="35"/>
        <v>1</v>
      </c>
      <c r="AH60" s="643">
        <f t="shared" si="36"/>
        <v>1</v>
      </c>
      <c r="AI60" s="474"/>
    </row>
    <row r="61" spans="1:35" s="496" customFormat="1" x14ac:dyDescent="0.2">
      <c r="A61" s="516">
        <v>60</v>
      </c>
      <c r="B61" s="483" t="s">
        <v>31</v>
      </c>
      <c r="C61" s="640"/>
      <c r="D61" s="516"/>
      <c r="E61" s="471"/>
      <c r="F61" s="471"/>
      <c r="G61" s="471"/>
      <c r="H61" s="499">
        <f>100-Udholdenhed!AQ61</f>
        <v>100</v>
      </c>
      <c r="I61" s="499">
        <f>100-Terræn!BG61</f>
        <v>100</v>
      </c>
      <c r="J61" s="499">
        <f>100-Lydighed!I61</f>
        <v>0</v>
      </c>
      <c r="K61" s="499">
        <f>100-Gangarter!Z61</f>
        <v>0</v>
      </c>
      <c r="L61" s="521">
        <f>100-Hurtighed!P61</f>
        <v>100</v>
      </c>
      <c r="M61" s="521">
        <f t="shared" si="38"/>
        <v>300</v>
      </c>
      <c r="N61" s="617"/>
      <c r="O61" s="641">
        <f t="shared" si="39"/>
        <v>0</v>
      </c>
      <c r="P61" s="641">
        <f t="shared" si="40"/>
        <v>0</v>
      </c>
      <c r="Q61" s="642"/>
      <c r="R61" s="643">
        <f t="shared" si="41"/>
        <v>-1</v>
      </c>
      <c r="S61" s="643">
        <f t="shared" si="42"/>
        <v>-1</v>
      </c>
      <c r="T61" s="643">
        <f t="shared" si="43"/>
        <v>-1</v>
      </c>
      <c r="U61" s="643">
        <f t="shared" si="44"/>
        <v>-1</v>
      </c>
      <c r="V61" s="643">
        <f t="shared" si="45"/>
        <v>-1</v>
      </c>
      <c r="W61" s="643">
        <f t="shared" si="46"/>
        <v>-1</v>
      </c>
      <c r="X61" s="643">
        <f t="shared" si="47"/>
        <v>-1</v>
      </c>
      <c r="Y61" s="643">
        <f t="shared" si="48"/>
        <v>-1</v>
      </c>
      <c r="Z61" s="644"/>
      <c r="AA61" s="643">
        <f t="shared" si="29"/>
        <v>1</v>
      </c>
      <c r="AB61" s="643">
        <f t="shared" si="30"/>
        <v>1</v>
      </c>
      <c r="AC61" s="643">
        <f t="shared" si="31"/>
        <v>1</v>
      </c>
      <c r="AD61" s="643">
        <f t="shared" si="32"/>
        <v>1</v>
      </c>
      <c r="AE61" s="643">
        <f t="shared" si="33"/>
        <v>1</v>
      </c>
      <c r="AF61" s="643">
        <f t="shared" si="34"/>
        <v>1</v>
      </c>
      <c r="AG61" s="643">
        <f t="shared" si="35"/>
        <v>1</v>
      </c>
      <c r="AH61" s="643">
        <f t="shared" si="36"/>
        <v>1</v>
      </c>
      <c r="AI61" s="474"/>
    </row>
    <row r="62" spans="1:35" s="496" customFormat="1" x14ac:dyDescent="0.2">
      <c r="A62" s="516">
        <v>61</v>
      </c>
      <c r="B62" s="483" t="s">
        <v>31</v>
      </c>
      <c r="C62" s="640"/>
      <c r="D62" s="646"/>
      <c r="E62" s="471"/>
      <c r="F62" s="471"/>
      <c r="G62" s="471"/>
      <c r="H62" s="499">
        <f>100-Udholdenhed!AQ62</f>
        <v>100</v>
      </c>
      <c r="I62" s="499">
        <f>100-Terræn!BG62</f>
        <v>100</v>
      </c>
      <c r="J62" s="499">
        <f>100-Lydighed!I62</f>
        <v>0</v>
      </c>
      <c r="K62" s="499">
        <f>100-Gangarter!Z62</f>
        <v>0</v>
      </c>
      <c r="L62" s="521">
        <f>100-Hurtighed!P62</f>
        <v>100</v>
      </c>
      <c r="M62" s="521">
        <f t="shared" si="38"/>
        <v>300</v>
      </c>
      <c r="N62" s="691">
        <f>SUM(M62:M63)/2</f>
        <v>300</v>
      </c>
      <c r="O62" s="641">
        <f t="shared" si="39"/>
        <v>0</v>
      </c>
      <c r="P62" s="641">
        <f t="shared" si="40"/>
        <v>0</v>
      </c>
      <c r="Q62" s="642"/>
      <c r="R62" s="643">
        <f>IF((C62=1),IF((D61&gt;0),-1,M62),-1)</f>
        <v>-1</v>
      </c>
      <c r="S62" s="643">
        <f>IF((C62=1),IF((D61&gt;0),N62,-1),-1)</f>
        <v>-1</v>
      </c>
      <c r="T62" s="643">
        <f>IF((C62=2),IF((D61&gt;0),-1,M62),-1)</f>
        <v>-1</v>
      </c>
      <c r="U62" s="643">
        <f>IF((C62=2),IF((D61&gt;0),N62,-1),-1)</f>
        <v>-1</v>
      </c>
      <c r="V62" s="643">
        <f t="shared" si="45"/>
        <v>-1</v>
      </c>
      <c r="W62" s="643">
        <f t="shared" si="46"/>
        <v>-1</v>
      </c>
      <c r="X62" s="643">
        <f t="shared" si="47"/>
        <v>-1</v>
      </c>
      <c r="Y62" s="643">
        <f t="shared" si="48"/>
        <v>-1</v>
      </c>
      <c r="Z62" s="644"/>
      <c r="AA62" s="643">
        <f t="shared" si="29"/>
        <v>1</v>
      </c>
      <c r="AB62" s="643">
        <f t="shared" si="30"/>
        <v>1</v>
      </c>
      <c r="AC62" s="643">
        <f t="shared" si="31"/>
        <v>1</v>
      </c>
      <c r="AD62" s="643">
        <f t="shared" si="32"/>
        <v>1</v>
      </c>
      <c r="AE62" s="643">
        <f t="shared" si="33"/>
        <v>1</v>
      </c>
      <c r="AF62" s="643">
        <f t="shared" si="34"/>
        <v>1</v>
      </c>
      <c r="AG62" s="643">
        <f t="shared" si="35"/>
        <v>1</v>
      </c>
      <c r="AH62" s="643">
        <f t="shared" si="36"/>
        <v>1</v>
      </c>
      <c r="AI62" s="474"/>
    </row>
    <row r="63" spans="1:35" s="496" customFormat="1" x14ac:dyDescent="0.2">
      <c r="A63" s="516">
        <v>62</v>
      </c>
      <c r="B63" s="483" t="s">
        <v>31</v>
      </c>
      <c r="C63" s="640"/>
      <c r="D63" s="646"/>
      <c r="E63" s="471"/>
      <c r="F63" s="471"/>
      <c r="G63" s="471"/>
      <c r="H63" s="499">
        <f>100-Udholdenhed!AQ63</f>
        <v>100</v>
      </c>
      <c r="I63" s="499">
        <f>100-Terræn!BG63</f>
        <v>100</v>
      </c>
      <c r="J63" s="499">
        <f>100-Lydighed!I63</f>
        <v>0</v>
      </c>
      <c r="K63" s="499">
        <f>100-Gangarter!Z63</f>
        <v>0</v>
      </c>
      <c r="L63" s="521">
        <f>100-Hurtighed!P63</f>
        <v>100</v>
      </c>
      <c r="M63" s="521">
        <f t="shared" si="38"/>
        <v>300</v>
      </c>
      <c r="N63" s="691">
        <f>SUM(M62:M63)/2</f>
        <v>300</v>
      </c>
      <c r="O63" s="641">
        <f t="shared" si="39"/>
        <v>0</v>
      </c>
      <c r="P63" s="641">
        <f t="shared" si="40"/>
        <v>0</v>
      </c>
      <c r="Q63" s="642"/>
      <c r="R63" s="643">
        <f t="shared" si="41"/>
        <v>-1</v>
      </c>
      <c r="S63" s="643">
        <f t="shared" si="42"/>
        <v>-1</v>
      </c>
      <c r="T63" s="643">
        <f t="shared" si="43"/>
        <v>-1</v>
      </c>
      <c r="U63" s="643">
        <f t="shared" si="44"/>
        <v>-1</v>
      </c>
      <c r="V63" s="643">
        <f t="shared" si="45"/>
        <v>-1</v>
      </c>
      <c r="W63" s="643">
        <f t="shared" si="46"/>
        <v>-1</v>
      </c>
      <c r="X63" s="643">
        <f t="shared" si="47"/>
        <v>-1</v>
      </c>
      <c r="Y63" s="643">
        <f t="shared" si="48"/>
        <v>-1</v>
      </c>
      <c r="Z63" s="644"/>
      <c r="AA63" s="643">
        <f t="shared" si="29"/>
        <v>1</v>
      </c>
      <c r="AB63" s="643">
        <f t="shared" si="30"/>
        <v>1</v>
      </c>
      <c r="AC63" s="643">
        <f t="shared" si="31"/>
        <v>1</v>
      </c>
      <c r="AD63" s="643">
        <f t="shared" si="32"/>
        <v>1</v>
      </c>
      <c r="AE63" s="643">
        <f t="shared" si="33"/>
        <v>1</v>
      </c>
      <c r="AF63" s="643">
        <f t="shared" si="34"/>
        <v>1</v>
      </c>
      <c r="AG63" s="643">
        <f t="shared" si="35"/>
        <v>1</v>
      </c>
      <c r="AH63" s="643">
        <f t="shared" si="36"/>
        <v>1</v>
      </c>
      <c r="AI63" s="474"/>
    </row>
    <row r="64" spans="1:35" s="496" customFormat="1" x14ac:dyDescent="0.2">
      <c r="A64" s="516">
        <v>63</v>
      </c>
      <c r="B64" s="483" t="s">
        <v>31</v>
      </c>
      <c r="C64" s="640"/>
      <c r="D64" s="646"/>
      <c r="E64" s="471"/>
      <c r="F64" s="471"/>
      <c r="G64" s="471"/>
      <c r="H64" s="499">
        <f>100-Udholdenhed!AQ64</f>
        <v>100</v>
      </c>
      <c r="I64" s="499">
        <f>100-Terræn!BG64</f>
        <v>100</v>
      </c>
      <c r="J64" s="499">
        <f>100-Lydighed!I64</f>
        <v>0</v>
      </c>
      <c r="K64" s="499">
        <f>100-Gangarter!Z64</f>
        <v>0</v>
      </c>
      <c r="L64" s="521">
        <f>100-Hurtighed!P64</f>
        <v>100</v>
      </c>
      <c r="M64" s="521">
        <f t="shared" si="38"/>
        <v>300</v>
      </c>
      <c r="N64" s="691">
        <f>SUM(M64:M65)/2</f>
        <v>300</v>
      </c>
      <c r="O64" s="641">
        <f t="shared" si="39"/>
        <v>0</v>
      </c>
      <c r="P64" s="641">
        <f t="shared" si="40"/>
        <v>0</v>
      </c>
      <c r="Q64" s="642"/>
      <c r="R64" s="643">
        <f t="shared" si="41"/>
        <v>-1</v>
      </c>
      <c r="S64" s="643">
        <f t="shared" si="42"/>
        <v>-1</v>
      </c>
      <c r="T64" s="643">
        <f t="shared" si="43"/>
        <v>-1</v>
      </c>
      <c r="U64" s="643">
        <f t="shared" si="44"/>
        <v>-1</v>
      </c>
      <c r="V64" s="643">
        <f t="shared" si="45"/>
        <v>-1</v>
      </c>
      <c r="W64" s="643">
        <f t="shared" si="46"/>
        <v>-1</v>
      </c>
      <c r="X64" s="643">
        <f t="shared" si="47"/>
        <v>-1</v>
      </c>
      <c r="Y64" s="643">
        <f t="shared" si="48"/>
        <v>-1</v>
      </c>
      <c r="Z64" s="644"/>
      <c r="AA64" s="643">
        <f t="shared" si="29"/>
        <v>1</v>
      </c>
      <c r="AB64" s="643">
        <f t="shared" si="30"/>
        <v>1</v>
      </c>
      <c r="AC64" s="643">
        <f t="shared" si="31"/>
        <v>1</v>
      </c>
      <c r="AD64" s="643">
        <f t="shared" si="32"/>
        <v>1</v>
      </c>
      <c r="AE64" s="643">
        <f t="shared" si="33"/>
        <v>1</v>
      </c>
      <c r="AF64" s="643">
        <f t="shared" si="34"/>
        <v>1</v>
      </c>
      <c r="AG64" s="643">
        <f t="shared" si="35"/>
        <v>1</v>
      </c>
      <c r="AH64" s="643">
        <f t="shared" si="36"/>
        <v>1</v>
      </c>
      <c r="AI64" s="474"/>
    </row>
    <row r="65" spans="1:35" s="496" customFormat="1" ht="12.75" customHeight="1" x14ac:dyDescent="0.2">
      <c r="A65" s="516">
        <v>64</v>
      </c>
      <c r="B65" s="483" t="s">
        <v>31</v>
      </c>
      <c r="C65" s="640"/>
      <c r="D65" s="646"/>
      <c r="E65" s="471"/>
      <c r="F65" s="471"/>
      <c r="G65" s="471"/>
      <c r="H65" s="499">
        <f>100-Udholdenhed!AQ65</f>
        <v>100</v>
      </c>
      <c r="I65" s="499">
        <f>100-Terræn!BG65</f>
        <v>100</v>
      </c>
      <c r="J65" s="499">
        <f>100-Lydighed!I65</f>
        <v>0</v>
      </c>
      <c r="K65" s="499">
        <f>100-Gangarter!Z65</f>
        <v>0</v>
      </c>
      <c r="L65" s="521">
        <f>100-Hurtighed!P65</f>
        <v>100</v>
      </c>
      <c r="M65" s="521">
        <f t="shared" si="38"/>
        <v>300</v>
      </c>
      <c r="N65" s="691">
        <f>SUM(M64:M65)/2</f>
        <v>300</v>
      </c>
      <c r="O65" s="641">
        <f t="shared" si="39"/>
        <v>0</v>
      </c>
      <c r="P65" s="641">
        <f t="shared" si="40"/>
        <v>0</v>
      </c>
      <c r="Q65" s="642"/>
      <c r="R65" s="643">
        <f t="shared" si="41"/>
        <v>-1</v>
      </c>
      <c r="S65" s="643">
        <f t="shared" si="42"/>
        <v>-1</v>
      </c>
      <c r="T65" s="643">
        <f t="shared" si="43"/>
        <v>-1</v>
      </c>
      <c r="U65" s="643">
        <f t="shared" si="44"/>
        <v>-1</v>
      </c>
      <c r="V65" s="643">
        <f t="shared" si="45"/>
        <v>-1</v>
      </c>
      <c r="W65" s="643">
        <f t="shared" si="46"/>
        <v>-1</v>
      </c>
      <c r="X65" s="643">
        <f t="shared" si="47"/>
        <v>-1</v>
      </c>
      <c r="Y65" s="643">
        <f t="shared" si="48"/>
        <v>-1</v>
      </c>
      <c r="Z65" s="644"/>
      <c r="AA65" s="643">
        <f t="shared" si="29"/>
        <v>1</v>
      </c>
      <c r="AB65" s="643">
        <f t="shared" si="30"/>
        <v>1</v>
      </c>
      <c r="AC65" s="643">
        <f t="shared" si="31"/>
        <v>1</v>
      </c>
      <c r="AD65" s="643">
        <f t="shared" si="32"/>
        <v>1</v>
      </c>
      <c r="AE65" s="643">
        <f t="shared" si="33"/>
        <v>1</v>
      </c>
      <c r="AF65" s="643">
        <f t="shared" si="34"/>
        <v>1</v>
      </c>
      <c r="AG65" s="643">
        <f t="shared" si="35"/>
        <v>1</v>
      </c>
      <c r="AH65" s="643">
        <f t="shared" si="36"/>
        <v>1</v>
      </c>
      <c r="AI65" s="474"/>
    </row>
    <row r="66" spans="1:35" s="496" customFormat="1" ht="12.75" customHeight="1" x14ac:dyDescent="0.2">
      <c r="A66" s="516">
        <v>65</v>
      </c>
      <c r="B66" s="483" t="s">
        <v>31</v>
      </c>
      <c r="C66" s="640"/>
      <c r="D66" s="646"/>
      <c r="E66" s="471"/>
      <c r="F66" s="471"/>
      <c r="G66" s="471"/>
      <c r="H66" s="499">
        <f>100-Udholdenhed!AQ66</f>
        <v>100</v>
      </c>
      <c r="I66" s="499">
        <f>100-Terræn!BG66</f>
        <v>100</v>
      </c>
      <c r="J66" s="499">
        <f>100-Lydighed!I66</f>
        <v>0</v>
      </c>
      <c r="K66" s="499">
        <f>100-Gangarter!Z66</f>
        <v>0</v>
      </c>
      <c r="L66" s="521">
        <f>100-Hurtighed!P66</f>
        <v>100</v>
      </c>
      <c r="M66" s="521">
        <f t="shared" si="38"/>
        <v>300</v>
      </c>
      <c r="N66" s="691">
        <f>SUM(M66:M67)/2</f>
        <v>300</v>
      </c>
      <c r="O66" s="641">
        <f t="shared" si="39"/>
        <v>0</v>
      </c>
      <c r="P66" s="641">
        <f t="shared" si="40"/>
        <v>0</v>
      </c>
      <c r="Q66" s="642"/>
      <c r="R66" s="643">
        <f t="shared" si="41"/>
        <v>-1</v>
      </c>
      <c r="S66" s="643">
        <f t="shared" si="42"/>
        <v>-1</v>
      </c>
      <c r="T66" s="643">
        <f t="shared" si="43"/>
        <v>-1</v>
      </c>
      <c r="U66" s="643">
        <f t="shared" si="44"/>
        <v>-1</v>
      </c>
      <c r="V66" s="643">
        <f t="shared" si="45"/>
        <v>-1</v>
      </c>
      <c r="W66" s="643">
        <f t="shared" si="46"/>
        <v>-1</v>
      </c>
      <c r="X66" s="643">
        <f t="shared" si="47"/>
        <v>-1</v>
      </c>
      <c r="Y66" s="643">
        <f t="shared" si="48"/>
        <v>-1</v>
      </c>
      <c r="Z66" s="644"/>
      <c r="AA66" s="643">
        <f t="shared" si="29"/>
        <v>1</v>
      </c>
      <c r="AB66" s="643">
        <f t="shared" si="30"/>
        <v>1</v>
      </c>
      <c r="AC66" s="643">
        <f t="shared" si="31"/>
        <v>1</v>
      </c>
      <c r="AD66" s="643">
        <f t="shared" si="32"/>
        <v>1</v>
      </c>
      <c r="AE66" s="643">
        <f t="shared" si="33"/>
        <v>1</v>
      </c>
      <c r="AF66" s="643">
        <f t="shared" si="34"/>
        <v>1</v>
      </c>
      <c r="AG66" s="643">
        <f t="shared" si="35"/>
        <v>1</v>
      </c>
      <c r="AH66" s="643">
        <f t="shared" si="36"/>
        <v>1</v>
      </c>
      <c r="AI66" s="474"/>
    </row>
    <row r="67" spans="1:35" s="496" customFormat="1" ht="12.75" customHeight="1" x14ac:dyDescent="0.2">
      <c r="A67" s="516">
        <v>66</v>
      </c>
      <c r="B67" s="483" t="s">
        <v>31</v>
      </c>
      <c r="C67" s="640"/>
      <c r="D67" s="646"/>
      <c r="E67" s="471"/>
      <c r="F67" s="471"/>
      <c r="G67" s="471"/>
      <c r="H67" s="499">
        <f>100-Udholdenhed!AQ67</f>
        <v>100</v>
      </c>
      <c r="I67" s="499">
        <f>100-Terræn!BG67</f>
        <v>100</v>
      </c>
      <c r="J67" s="499">
        <f>100-Lydighed!I67</f>
        <v>0</v>
      </c>
      <c r="K67" s="499">
        <f>100-Gangarter!Z67</f>
        <v>0</v>
      </c>
      <c r="L67" s="521">
        <f>100-Hurtighed!P67</f>
        <v>100</v>
      </c>
      <c r="M67" s="521">
        <f t="shared" si="38"/>
        <v>300</v>
      </c>
      <c r="N67" s="691">
        <f>SUM(M66:M67)/2</f>
        <v>300</v>
      </c>
      <c r="O67" s="641">
        <f t="shared" si="39"/>
        <v>0</v>
      </c>
      <c r="P67" s="641">
        <f t="shared" si="40"/>
        <v>0</v>
      </c>
      <c r="Q67" s="642"/>
      <c r="R67" s="643">
        <f t="shared" si="41"/>
        <v>-1</v>
      </c>
      <c r="S67" s="643">
        <f t="shared" si="42"/>
        <v>-1</v>
      </c>
      <c r="T67" s="643">
        <f t="shared" si="43"/>
        <v>-1</v>
      </c>
      <c r="U67" s="643">
        <f t="shared" si="44"/>
        <v>-1</v>
      </c>
      <c r="V67" s="643">
        <f t="shared" si="45"/>
        <v>-1</v>
      </c>
      <c r="W67" s="643">
        <f t="shared" si="46"/>
        <v>-1</v>
      </c>
      <c r="X67" s="643">
        <f t="shared" si="47"/>
        <v>-1</v>
      </c>
      <c r="Y67" s="643">
        <f t="shared" si="48"/>
        <v>-1</v>
      </c>
      <c r="Z67" s="644"/>
      <c r="AA67" s="643">
        <f t="shared" si="29"/>
        <v>1</v>
      </c>
      <c r="AB67" s="643">
        <f t="shared" si="30"/>
        <v>1</v>
      </c>
      <c r="AC67" s="643">
        <f t="shared" si="31"/>
        <v>1</v>
      </c>
      <c r="AD67" s="643">
        <f t="shared" si="32"/>
        <v>1</v>
      </c>
      <c r="AE67" s="643">
        <f t="shared" si="33"/>
        <v>1</v>
      </c>
      <c r="AF67" s="643">
        <f t="shared" si="34"/>
        <v>1</v>
      </c>
      <c r="AG67" s="643">
        <f t="shared" si="35"/>
        <v>1</v>
      </c>
      <c r="AH67" s="643">
        <f t="shared" si="36"/>
        <v>1</v>
      </c>
      <c r="AI67" s="474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1" manualBreakCount="1">
    <brk id="34" max="16383" man="1"/>
  </rowBreaks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68"/>
  <sheetViews>
    <sheetView workbookViewId="0">
      <pane ySplit="1" topLeftCell="A5" activePane="bottomLeft" state="frozen"/>
      <selection activeCell="B69" sqref="B69"/>
      <selection pane="bottomLeft" activeCell="J1" sqref="J1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8" customWidth="1"/>
    <col min="4" max="4" width="8.42578125" style="14" customWidth="1"/>
    <col min="5" max="5" width="17.5703125" style="54" customWidth="1"/>
    <col min="6" max="6" width="17.7109375" style="34" customWidth="1"/>
    <col min="7" max="7" width="23.28515625" style="34" customWidth="1"/>
    <col min="8" max="9" width="8" style="34"/>
    <col min="10" max="10" width="19.140625" style="14" bestFit="1" customWidth="1"/>
    <col min="11" max="13" width="8" style="14"/>
  </cols>
  <sheetData>
    <row r="1" spans="1:13" s="43" customFormat="1" ht="25.5" customHeight="1" x14ac:dyDescent="0.2">
      <c r="A1" s="627" t="s">
        <v>105</v>
      </c>
      <c r="B1" s="627" t="s">
        <v>103</v>
      </c>
      <c r="C1" s="647" t="s">
        <v>104</v>
      </c>
      <c r="D1" s="627" t="str">
        <f>Startliste!A1</f>
        <v>Rygnr.</v>
      </c>
      <c r="E1" s="648" t="str">
        <f>Startliste!E1</f>
        <v>Fornavn</v>
      </c>
      <c r="F1" s="649" t="str">
        <f>Startliste!F1</f>
        <v>Efternavn</v>
      </c>
      <c r="G1" s="649" t="str">
        <f>Startliste!G1</f>
        <v>Hest</v>
      </c>
      <c r="H1" s="34"/>
      <c r="I1" s="34"/>
      <c r="J1" s="685" t="s">
        <v>261</v>
      </c>
      <c r="K1" s="73"/>
      <c r="L1" s="73"/>
      <c r="M1" s="73"/>
    </row>
    <row r="2" spans="1:13" x14ac:dyDescent="0.2">
      <c r="A2" s="106">
        <f>Startliste!AC2</f>
        <v>1</v>
      </c>
      <c r="B2" s="108" t="str">
        <f>IF((Startliste!O2&gt;0),Startliste!O2,"ikke bestået")</f>
        <v>ikke bestået</v>
      </c>
      <c r="C2" s="109">
        <f>Startliste!T2</f>
        <v>-1</v>
      </c>
      <c r="D2" s="106">
        <f>Startliste!A2</f>
        <v>1</v>
      </c>
      <c r="E2" s="156">
        <f>Startliste!E2</f>
        <v>0</v>
      </c>
      <c r="F2" s="89">
        <f>Startliste!F2</f>
        <v>0</v>
      </c>
      <c r="G2" s="89">
        <f>Startliste!G2</f>
        <v>0</v>
      </c>
    </row>
    <row r="3" spans="1:13" x14ac:dyDescent="0.2">
      <c r="A3" s="106">
        <f>Startliste!AC3</f>
        <v>1</v>
      </c>
      <c r="B3" s="108" t="str">
        <f>IF((Startliste!O3&gt;0),Startliste!O3,"ikke bestået")</f>
        <v>ikke bestået</v>
      </c>
      <c r="C3" s="109">
        <f>Startliste!T3</f>
        <v>-1</v>
      </c>
      <c r="D3" s="106">
        <f>Startliste!A3</f>
        <v>2</v>
      </c>
      <c r="E3" s="156">
        <f>Startliste!E3</f>
        <v>0</v>
      </c>
      <c r="F3" s="89">
        <f>Startliste!F3</f>
        <v>0</v>
      </c>
      <c r="G3" s="89">
        <f>Startliste!G3</f>
        <v>0</v>
      </c>
    </row>
    <row r="4" spans="1:13" x14ac:dyDescent="0.2">
      <c r="A4" s="106">
        <f>Startliste!AC4</f>
        <v>1</v>
      </c>
      <c r="B4" s="108" t="str">
        <f>IF((Startliste!O4&gt;0),Startliste!O4,"ikke bestået")</f>
        <v>ikke bestået</v>
      </c>
      <c r="C4" s="109">
        <f>Startliste!T4</f>
        <v>-1</v>
      </c>
      <c r="D4" s="106">
        <f>Startliste!A4</f>
        <v>3</v>
      </c>
      <c r="E4" s="156">
        <f>Startliste!E4</f>
        <v>0</v>
      </c>
      <c r="F4" s="89">
        <f>Startliste!F4</f>
        <v>0</v>
      </c>
      <c r="G4" s="89">
        <f>Startliste!G4</f>
        <v>0</v>
      </c>
    </row>
    <row r="5" spans="1:13" x14ac:dyDescent="0.2">
      <c r="A5" s="106">
        <f>Startliste!AC5</f>
        <v>1</v>
      </c>
      <c r="B5" s="108" t="str">
        <f>IF((Startliste!O5&gt;0),Startliste!O5,"ikke bestået")</f>
        <v>ikke bestået</v>
      </c>
      <c r="C5" s="109">
        <f>Startliste!T5</f>
        <v>-1</v>
      </c>
      <c r="D5" s="106">
        <f>Startliste!A5</f>
        <v>4</v>
      </c>
      <c r="E5" s="156">
        <f>Startliste!E5</f>
        <v>0</v>
      </c>
      <c r="F5" s="89">
        <f>Startliste!F5</f>
        <v>0</v>
      </c>
      <c r="G5" s="89">
        <f>Startliste!G5</f>
        <v>0</v>
      </c>
    </row>
    <row r="6" spans="1:13" x14ac:dyDescent="0.2">
      <c r="A6" s="106">
        <f>Startliste!AC6</f>
        <v>1</v>
      </c>
      <c r="B6" s="108" t="str">
        <f>IF((Startliste!O6&gt;0),Startliste!O6,"ikke bestået")</f>
        <v>ikke bestået</v>
      </c>
      <c r="C6" s="109">
        <f>Startliste!T6</f>
        <v>-1</v>
      </c>
      <c r="D6" s="106">
        <f>Startliste!A6</f>
        <v>5</v>
      </c>
      <c r="E6" s="156">
        <f>Startliste!E6</f>
        <v>0</v>
      </c>
      <c r="F6" s="89">
        <f>Startliste!F6</f>
        <v>0</v>
      </c>
      <c r="G6" s="89">
        <f>Startliste!G6</f>
        <v>0</v>
      </c>
    </row>
    <row r="7" spans="1:13" x14ac:dyDescent="0.2">
      <c r="A7" s="106">
        <f>Startliste!AC7</f>
        <v>1</v>
      </c>
      <c r="B7" s="108" t="str">
        <f>IF((Startliste!O7&gt;0),Startliste!O7,"ikke bestået")</f>
        <v>ikke bestået</v>
      </c>
      <c r="C7" s="109">
        <f>Startliste!T7</f>
        <v>-1</v>
      </c>
      <c r="D7" s="106">
        <f>Startliste!A7</f>
        <v>6</v>
      </c>
      <c r="E7" s="156">
        <f>Startliste!E7</f>
        <v>0</v>
      </c>
      <c r="F7" s="89">
        <f>Startliste!F7</f>
        <v>0</v>
      </c>
      <c r="G7" s="89">
        <f>Startliste!G7</f>
        <v>0</v>
      </c>
    </row>
    <row r="8" spans="1:13" x14ac:dyDescent="0.2">
      <c r="A8" s="106">
        <f>Startliste!AC8</f>
        <v>1</v>
      </c>
      <c r="B8" s="108" t="str">
        <f>IF((Startliste!O8&gt;0),Startliste!O8,"ikke bestået")</f>
        <v>ikke bestået</v>
      </c>
      <c r="C8" s="109">
        <f>Startliste!T8</f>
        <v>-1</v>
      </c>
      <c r="D8" s="106">
        <f>Startliste!A8</f>
        <v>7</v>
      </c>
      <c r="E8" s="156">
        <f>Startliste!E8</f>
        <v>0</v>
      </c>
      <c r="F8" s="89">
        <f>Startliste!F8</f>
        <v>0</v>
      </c>
      <c r="G8" s="89">
        <f>Startliste!G8</f>
        <v>0</v>
      </c>
    </row>
    <row r="9" spans="1:13" x14ac:dyDescent="0.2">
      <c r="A9" s="106">
        <f>Startliste!AC9</f>
        <v>1</v>
      </c>
      <c r="B9" s="108" t="str">
        <f>IF((Startliste!O9&gt;0),Startliste!O9,"ikke bestået")</f>
        <v>ikke bestået</v>
      </c>
      <c r="C9" s="109">
        <f>Startliste!T9</f>
        <v>-1</v>
      </c>
      <c r="D9" s="106">
        <f>Startliste!A9</f>
        <v>8</v>
      </c>
      <c r="E9" s="156">
        <f>Startliste!E9</f>
        <v>0</v>
      </c>
      <c r="F9" s="89">
        <f>Startliste!F9</f>
        <v>0</v>
      </c>
      <c r="G9" s="89">
        <f>Startliste!G9</f>
        <v>0</v>
      </c>
    </row>
    <row r="10" spans="1:13" x14ac:dyDescent="0.2">
      <c r="A10" s="106">
        <f>Startliste!AC10</f>
        <v>1</v>
      </c>
      <c r="B10" s="108" t="str">
        <f>IF((Startliste!O10&gt;0),Startliste!O10,"ikke bestået")</f>
        <v>ikke bestået</v>
      </c>
      <c r="C10" s="109">
        <f>Startliste!T10</f>
        <v>-1</v>
      </c>
      <c r="D10" s="106">
        <f>Startliste!A10</f>
        <v>9</v>
      </c>
      <c r="E10" s="156">
        <f>Startliste!E10</f>
        <v>0</v>
      </c>
      <c r="F10" s="89">
        <f>Startliste!F10</f>
        <v>0</v>
      </c>
      <c r="G10" s="89">
        <f>Startliste!G10</f>
        <v>0</v>
      </c>
    </row>
    <row r="11" spans="1:13" x14ac:dyDescent="0.2">
      <c r="A11" s="106">
        <f>Startliste!AC11</f>
        <v>1</v>
      </c>
      <c r="B11" s="108" t="str">
        <f>IF((Startliste!O11&gt;0),Startliste!O11,"ikke bestået")</f>
        <v>ikke bestået</v>
      </c>
      <c r="C11" s="109">
        <f>Startliste!T11</f>
        <v>-1</v>
      </c>
      <c r="D11" s="106">
        <f>Startliste!A11</f>
        <v>10</v>
      </c>
      <c r="E11" s="156">
        <f>Startliste!E11</f>
        <v>0</v>
      </c>
      <c r="F11" s="89">
        <f>Startliste!F11</f>
        <v>0</v>
      </c>
      <c r="G11" s="89">
        <f>Startliste!G11</f>
        <v>0</v>
      </c>
    </row>
    <row r="12" spans="1:13" x14ac:dyDescent="0.2">
      <c r="A12" s="106">
        <f>Startliste!AC12</f>
        <v>1</v>
      </c>
      <c r="B12" s="108" t="str">
        <f>IF((Startliste!O12&gt;0),Startliste!O12,"ikke bestået")</f>
        <v>ikke bestået</v>
      </c>
      <c r="C12" s="109">
        <f>Startliste!T12</f>
        <v>-1</v>
      </c>
      <c r="D12" s="106">
        <f>Startliste!A12</f>
        <v>11</v>
      </c>
      <c r="E12" s="156">
        <f>Startliste!E12</f>
        <v>0</v>
      </c>
      <c r="F12" s="89">
        <f>Startliste!F12</f>
        <v>0</v>
      </c>
      <c r="G12" s="89">
        <f>Startliste!G12</f>
        <v>0</v>
      </c>
    </row>
    <row r="13" spans="1:13" x14ac:dyDescent="0.2">
      <c r="A13" s="106">
        <f>Startliste!AC13</f>
        <v>1</v>
      </c>
      <c r="B13" s="108" t="str">
        <f>IF((Startliste!O13&gt;0),Startliste!O13,"ikke bestået")</f>
        <v>ikke bestået</v>
      </c>
      <c r="C13" s="109">
        <f>Startliste!T13</f>
        <v>-1</v>
      </c>
      <c r="D13" s="106">
        <f>Startliste!A13</f>
        <v>12</v>
      </c>
      <c r="E13" s="156">
        <f>Startliste!E13</f>
        <v>0</v>
      </c>
      <c r="F13" s="89">
        <f>Startliste!F13</f>
        <v>0</v>
      </c>
      <c r="G13" s="89">
        <f>Startliste!G13</f>
        <v>0</v>
      </c>
    </row>
    <row r="14" spans="1:13" x14ac:dyDescent="0.2">
      <c r="A14" s="106">
        <f>Startliste!AC14</f>
        <v>1</v>
      </c>
      <c r="B14" s="108" t="str">
        <f>IF((Startliste!O14&gt;0),Startliste!O14,"ikke bestået")</f>
        <v>ikke bestået</v>
      </c>
      <c r="C14" s="109">
        <f>Startliste!T14</f>
        <v>-1</v>
      </c>
      <c r="D14" s="106">
        <f>Startliste!A14</f>
        <v>13</v>
      </c>
      <c r="E14" s="156">
        <f>Startliste!E14</f>
        <v>0</v>
      </c>
      <c r="F14" s="89">
        <f>Startliste!F14</f>
        <v>0</v>
      </c>
      <c r="G14" s="89">
        <f>Startliste!G14</f>
        <v>0</v>
      </c>
    </row>
    <row r="15" spans="1:13" x14ac:dyDescent="0.2">
      <c r="A15" s="106">
        <f>Startliste!AC15</f>
        <v>1</v>
      </c>
      <c r="B15" s="108" t="str">
        <f>IF((Startliste!O15&gt;0),Startliste!O15,"ikke bestået")</f>
        <v>ikke bestået</v>
      </c>
      <c r="C15" s="109">
        <f>Startliste!T15</f>
        <v>-1</v>
      </c>
      <c r="D15" s="106">
        <f>Startliste!A15</f>
        <v>14</v>
      </c>
      <c r="E15" s="156">
        <f>Startliste!E15</f>
        <v>0</v>
      </c>
      <c r="F15" s="89">
        <f>Startliste!F15</f>
        <v>0</v>
      </c>
      <c r="G15" s="89">
        <f>Startliste!G15</f>
        <v>0</v>
      </c>
    </row>
    <row r="16" spans="1:13" x14ac:dyDescent="0.2">
      <c r="A16" s="106">
        <f>Startliste!AC16</f>
        <v>1</v>
      </c>
      <c r="B16" s="108" t="str">
        <f>IF((Startliste!O16&gt;0),Startliste!O16,"ikke bestået")</f>
        <v>ikke bestået</v>
      </c>
      <c r="C16" s="109">
        <f>Startliste!T16</f>
        <v>-1</v>
      </c>
      <c r="D16" s="106">
        <f>Startliste!A16</f>
        <v>15</v>
      </c>
      <c r="E16" s="156">
        <f>Startliste!E16</f>
        <v>0</v>
      </c>
      <c r="F16" s="89">
        <f>Startliste!F16</f>
        <v>0</v>
      </c>
      <c r="G16" s="89">
        <f>Startliste!G16</f>
        <v>0</v>
      </c>
    </row>
    <row r="17" spans="1:7" x14ac:dyDescent="0.2">
      <c r="A17" s="106">
        <f>Startliste!AC17</f>
        <v>1</v>
      </c>
      <c r="B17" s="108" t="str">
        <f>IF((Startliste!O17&gt;0),Startliste!O17,"ikke bestået")</f>
        <v>ikke bestået</v>
      </c>
      <c r="C17" s="109">
        <f>Startliste!T17</f>
        <v>-1</v>
      </c>
      <c r="D17" s="106">
        <f>Startliste!A17</f>
        <v>16</v>
      </c>
      <c r="E17" s="156">
        <f>Startliste!E17</f>
        <v>0</v>
      </c>
      <c r="F17" s="89">
        <f>Startliste!F17</f>
        <v>0</v>
      </c>
      <c r="G17" s="89">
        <f>Startliste!G17</f>
        <v>0</v>
      </c>
    </row>
    <row r="18" spans="1:7" x14ac:dyDescent="0.2">
      <c r="A18" s="106">
        <f>Startliste!AC18</f>
        <v>1</v>
      </c>
      <c r="B18" s="108" t="str">
        <f>IF((Startliste!O18&gt;0),Startliste!O18,"ikke bestået")</f>
        <v>ikke bestået</v>
      </c>
      <c r="C18" s="109">
        <f>Startliste!T18</f>
        <v>-1</v>
      </c>
      <c r="D18" s="106">
        <f>Startliste!A18</f>
        <v>17</v>
      </c>
      <c r="E18" s="156">
        <f>Startliste!E18</f>
        <v>0</v>
      </c>
      <c r="F18" s="89">
        <f>Startliste!F18</f>
        <v>0</v>
      </c>
      <c r="G18" s="89">
        <f>Startliste!G18</f>
        <v>0</v>
      </c>
    </row>
    <row r="19" spans="1:7" x14ac:dyDescent="0.2">
      <c r="A19" s="106">
        <f>Startliste!AC19</f>
        <v>1</v>
      </c>
      <c r="B19" s="108" t="str">
        <f>IF((Startliste!O19&gt;0),Startliste!O19,"ikke bestået")</f>
        <v>ikke bestået</v>
      </c>
      <c r="C19" s="109">
        <f>Startliste!T19</f>
        <v>-1</v>
      </c>
      <c r="D19" s="106">
        <f>Startliste!A19</f>
        <v>18</v>
      </c>
      <c r="E19" s="156">
        <f>Startliste!E19</f>
        <v>0</v>
      </c>
      <c r="F19" s="89">
        <f>Startliste!F19</f>
        <v>0</v>
      </c>
      <c r="G19" s="89">
        <f>Startliste!G19</f>
        <v>0</v>
      </c>
    </row>
    <row r="20" spans="1:7" x14ac:dyDescent="0.2">
      <c r="A20" s="106">
        <f>Startliste!AC20</f>
        <v>1</v>
      </c>
      <c r="B20" s="108" t="str">
        <f>IF((Startliste!O20&gt;0),Startliste!O20,"ikke bestået")</f>
        <v>ikke bestået</v>
      </c>
      <c r="C20" s="109">
        <f>Startliste!T20</f>
        <v>-1</v>
      </c>
      <c r="D20" s="106">
        <f>Startliste!A20</f>
        <v>19</v>
      </c>
      <c r="E20" s="156">
        <f>Startliste!E20</f>
        <v>0</v>
      </c>
      <c r="F20" s="89">
        <f>Startliste!F20</f>
        <v>0</v>
      </c>
      <c r="G20" s="89">
        <f>Startliste!G20</f>
        <v>0</v>
      </c>
    </row>
    <row r="21" spans="1:7" x14ac:dyDescent="0.2">
      <c r="A21" s="106">
        <f>Startliste!AC21</f>
        <v>1</v>
      </c>
      <c r="B21" s="108" t="str">
        <f>IF((Startliste!O21&gt;0),Startliste!O21,"ikke bestået")</f>
        <v>ikke bestået</v>
      </c>
      <c r="C21" s="109">
        <f>Startliste!T21</f>
        <v>-1</v>
      </c>
      <c r="D21" s="106">
        <f>Startliste!A21</f>
        <v>20</v>
      </c>
      <c r="E21" s="156">
        <f>Startliste!E21</f>
        <v>0</v>
      </c>
      <c r="F21" s="89">
        <f>Startliste!F21</f>
        <v>0</v>
      </c>
      <c r="G21" s="89">
        <f>Startliste!G21</f>
        <v>0</v>
      </c>
    </row>
    <row r="22" spans="1:7" x14ac:dyDescent="0.2">
      <c r="A22" s="106">
        <f>Startliste!AC22</f>
        <v>1</v>
      </c>
      <c r="B22" s="108" t="str">
        <f>IF((Startliste!O22&gt;0),Startliste!O22,"ikke bestået")</f>
        <v>ikke bestået</v>
      </c>
      <c r="C22" s="109">
        <f>Startliste!T22</f>
        <v>-1</v>
      </c>
      <c r="D22" s="106">
        <f>Startliste!A22</f>
        <v>21</v>
      </c>
      <c r="E22" s="156">
        <f>Startliste!E22</f>
        <v>0</v>
      </c>
      <c r="F22" s="89">
        <f>Startliste!F22</f>
        <v>0</v>
      </c>
      <c r="G22" s="89">
        <f>Startliste!G22</f>
        <v>0</v>
      </c>
    </row>
    <row r="23" spans="1:7" x14ac:dyDescent="0.2">
      <c r="A23" s="106">
        <f>Startliste!AC23</f>
        <v>1</v>
      </c>
      <c r="B23" s="108" t="str">
        <f>IF((Startliste!O23&gt;0),Startliste!O23,"ikke bestået")</f>
        <v>ikke bestået</v>
      </c>
      <c r="C23" s="109">
        <f>Startliste!T23</f>
        <v>-1</v>
      </c>
      <c r="D23" s="106">
        <f>Startliste!A23</f>
        <v>22</v>
      </c>
      <c r="E23" s="156">
        <f>Startliste!E23</f>
        <v>0</v>
      </c>
      <c r="F23" s="89">
        <f>Startliste!F23</f>
        <v>0</v>
      </c>
      <c r="G23" s="89">
        <f>Startliste!G23</f>
        <v>0</v>
      </c>
    </row>
    <row r="24" spans="1:7" x14ac:dyDescent="0.2">
      <c r="A24" s="106">
        <f>Startliste!AC24</f>
        <v>1</v>
      </c>
      <c r="B24" s="108" t="str">
        <f>IF((Startliste!O24&gt;0),Startliste!O24,"ikke bestået")</f>
        <v>ikke bestået</v>
      </c>
      <c r="C24" s="109">
        <f>Startliste!T24</f>
        <v>-1</v>
      </c>
      <c r="D24" s="106">
        <f>Startliste!A24</f>
        <v>23</v>
      </c>
      <c r="E24" s="156">
        <f>Startliste!E24</f>
        <v>0</v>
      </c>
      <c r="F24" s="89">
        <f>Startliste!F24</f>
        <v>0</v>
      </c>
      <c r="G24" s="89">
        <f>Startliste!G24</f>
        <v>0</v>
      </c>
    </row>
    <row r="25" spans="1:7" x14ac:dyDescent="0.2">
      <c r="A25" s="106">
        <f>Startliste!AC25</f>
        <v>1</v>
      </c>
      <c r="B25" s="108" t="str">
        <f>IF((Startliste!O25&gt;0),Startliste!O25,"ikke bestået")</f>
        <v>ikke bestået</v>
      </c>
      <c r="C25" s="109">
        <f>Startliste!T25</f>
        <v>-1</v>
      </c>
      <c r="D25" s="106">
        <f>Startliste!A25</f>
        <v>24</v>
      </c>
      <c r="E25" s="156">
        <f>Startliste!E25</f>
        <v>0</v>
      </c>
      <c r="F25" s="89">
        <f>Startliste!F25</f>
        <v>0</v>
      </c>
      <c r="G25" s="89">
        <f>Startliste!G25</f>
        <v>0</v>
      </c>
    </row>
    <row r="26" spans="1:7" x14ac:dyDescent="0.2">
      <c r="A26" s="106">
        <f>Startliste!AC26</f>
        <v>1</v>
      </c>
      <c r="B26" s="108" t="str">
        <f>IF((Startliste!O26&gt;0),Startliste!O26,"ikke bestået")</f>
        <v>ikke bestået</v>
      </c>
      <c r="C26" s="109">
        <f>Startliste!T26</f>
        <v>-1</v>
      </c>
      <c r="D26" s="106">
        <f>Startliste!A26</f>
        <v>25</v>
      </c>
      <c r="E26" s="156">
        <f>Startliste!E26</f>
        <v>0</v>
      </c>
      <c r="F26" s="89">
        <f>Startliste!F26</f>
        <v>0</v>
      </c>
      <c r="G26" s="89">
        <f>Startliste!G26</f>
        <v>0</v>
      </c>
    </row>
    <row r="27" spans="1:7" x14ac:dyDescent="0.2">
      <c r="A27" s="106">
        <f>Startliste!AC27</f>
        <v>1</v>
      </c>
      <c r="B27" s="108" t="str">
        <f>IF((Startliste!O27&gt;0),Startliste!O27,"ikke bestået")</f>
        <v>ikke bestået</v>
      </c>
      <c r="C27" s="109">
        <f>Startliste!T27</f>
        <v>-1</v>
      </c>
      <c r="D27" s="106">
        <f>Startliste!A27</f>
        <v>26</v>
      </c>
      <c r="E27" s="156">
        <f>Startliste!E27</f>
        <v>0</v>
      </c>
      <c r="F27" s="89">
        <f>Startliste!F27</f>
        <v>0</v>
      </c>
      <c r="G27" s="89">
        <f>Startliste!G27</f>
        <v>0</v>
      </c>
    </row>
    <row r="28" spans="1:7" x14ac:dyDescent="0.2">
      <c r="A28" s="106">
        <f>Startliste!AC28</f>
        <v>1</v>
      </c>
      <c r="B28" s="108" t="str">
        <f>IF((Startliste!O28&gt;0),Startliste!O28,"ikke bestået")</f>
        <v>ikke bestået</v>
      </c>
      <c r="C28" s="109">
        <f>Startliste!T28</f>
        <v>-1</v>
      </c>
      <c r="D28" s="106">
        <f>Startliste!A28</f>
        <v>27</v>
      </c>
      <c r="E28" s="156">
        <f>Startliste!E28</f>
        <v>0</v>
      </c>
      <c r="F28" s="89">
        <f>Startliste!F28</f>
        <v>0</v>
      </c>
      <c r="G28" s="89">
        <f>Startliste!G28</f>
        <v>0</v>
      </c>
    </row>
    <row r="29" spans="1:7" x14ac:dyDescent="0.2">
      <c r="A29" s="106">
        <f>Startliste!AC29</f>
        <v>1</v>
      </c>
      <c r="B29" s="108" t="str">
        <f>IF((Startliste!O29&gt;0),Startliste!O29,"ikke bestået")</f>
        <v>ikke bestået</v>
      </c>
      <c r="C29" s="109">
        <f>Startliste!T29</f>
        <v>-1</v>
      </c>
      <c r="D29" s="106">
        <f>Startliste!A29</f>
        <v>28</v>
      </c>
      <c r="E29" s="156">
        <f>Startliste!E29</f>
        <v>0</v>
      </c>
      <c r="F29" s="89">
        <f>Startliste!F29</f>
        <v>0</v>
      </c>
      <c r="G29" s="89">
        <f>Startliste!G29</f>
        <v>0</v>
      </c>
    </row>
    <row r="30" spans="1:7" x14ac:dyDescent="0.2">
      <c r="A30" s="106">
        <f>Startliste!AC30</f>
        <v>1</v>
      </c>
      <c r="B30" s="108" t="str">
        <f>IF((Startliste!O30&gt;0),Startliste!O30,"ikke bestået")</f>
        <v>ikke bestået</v>
      </c>
      <c r="C30" s="109">
        <f>Startliste!T30</f>
        <v>-1</v>
      </c>
      <c r="D30" s="106">
        <f>Startliste!A30</f>
        <v>29</v>
      </c>
      <c r="E30" s="156">
        <f>Startliste!E30</f>
        <v>0</v>
      </c>
      <c r="F30" s="89">
        <f>Startliste!F30</f>
        <v>0</v>
      </c>
      <c r="G30" s="89">
        <f>Startliste!G30</f>
        <v>0</v>
      </c>
    </row>
    <row r="31" spans="1:7" x14ac:dyDescent="0.2">
      <c r="A31" s="106">
        <f>Startliste!AC31</f>
        <v>1</v>
      </c>
      <c r="B31" s="108" t="str">
        <f>IF((Startliste!O31&gt;0),Startliste!O31,"ikke bestået")</f>
        <v>ikke bestået</v>
      </c>
      <c r="C31" s="109">
        <f>Startliste!T31</f>
        <v>-1</v>
      </c>
      <c r="D31" s="106">
        <f>Startliste!A31</f>
        <v>30</v>
      </c>
      <c r="E31" s="156">
        <f>Startliste!E31</f>
        <v>0</v>
      </c>
      <c r="F31" s="89">
        <f>Startliste!F31</f>
        <v>0</v>
      </c>
      <c r="G31" s="89">
        <f>Startliste!G31</f>
        <v>0</v>
      </c>
    </row>
    <row r="32" spans="1:7" x14ac:dyDescent="0.2">
      <c r="A32" s="106">
        <f>Startliste!AC32</f>
        <v>1</v>
      </c>
      <c r="B32" s="108" t="str">
        <f>IF((Startliste!O32&gt;0),Startliste!O32,"ikke bestået")</f>
        <v>ikke bestået</v>
      </c>
      <c r="C32" s="109">
        <f>Startliste!T32</f>
        <v>-1</v>
      </c>
      <c r="D32" s="106">
        <f>Startliste!A32</f>
        <v>31</v>
      </c>
      <c r="E32" s="156">
        <f>Startliste!E32</f>
        <v>0</v>
      </c>
      <c r="F32" s="89">
        <f>Startliste!F32</f>
        <v>0</v>
      </c>
      <c r="G32" s="89">
        <f>Startliste!G32</f>
        <v>0</v>
      </c>
    </row>
    <row r="33" spans="1:7" x14ac:dyDescent="0.2">
      <c r="A33" s="106">
        <f>Startliste!AC33</f>
        <v>1</v>
      </c>
      <c r="B33" s="108" t="str">
        <f>IF((Startliste!O33&gt;0),Startliste!O33,"ikke bestået")</f>
        <v>ikke bestået</v>
      </c>
      <c r="C33" s="109">
        <f>Startliste!T33</f>
        <v>-1</v>
      </c>
      <c r="D33" s="106">
        <f>Startliste!A33</f>
        <v>32</v>
      </c>
      <c r="E33" s="156">
        <f>Startliste!E33</f>
        <v>0</v>
      </c>
      <c r="F33" s="89">
        <f>Startliste!F33</f>
        <v>0</v>
      </c>
      <c r="G33" s="89">
        <f>Startliste!G33</f>
        <v>0</v>
      </c>
    </row>
    <row r="34" spans="1:7" x14ac:dyDescent="0.2">
      <c r="A34" s="106">
        <f>Startliste!AC34</f>
        <v>1</v>
      </c>
      <c r="B34" s="108" t="str">
        <f>IF((Startliste!O34&gt;0),Startliste!O34,"ikke bestået")</f>
        <v>ikke bestået</v>
      </c>
      <c r="C34" s="109">
        <f>Startliste!T34</f>
        <v>-1</v>
      </c>
      <c r="D34" s="106">
        <f>Startliste!A34</f>
        <v>33</v>
      </c>
      <c r="E34" s="156">
        <f>Startliste!E34</f>
        <v>0</v>
      </c>
      <c r="F34" s="89">
        <f>Startliste!F34</f>
        <v>0</v>
      </c>
      <c r="G34" s="89">
        <f>Startliste!G34</f>
        <v>0</v>
      </c>
    </row>
    <row r="35" spans="1:7" x14ac:dyDescent="0.2">
      <c r="A35" s="106">
        <f>Startliste!AC35</f>
        <v>1</v>
      </c>
      <c r="B35" s="108" t="str">
        <f>IF((Startliste!O35&gt;0),Startliste!O35,"ikke bestået")</f>
        <v>ikke bestået</v>
      </c>
      <c r="C35" s="109">
        <f>Startliste!T35</f>
        <v>-1</v>
      </c>
      <c r="D35" s="106">
        <f>Startliste!A35</f>
        <v>34</v>
      </c>
      <c r="E35" s="156">
        <f>Startliste!E35</f>
        <v>0</v>
      </c>
      <c r="F35" s="89">
        <f>Startliste!F35</f>
        <v>0</v>
      </c>
      <c r="G35" s="89">
        <f>Startliste!G35</f>
        <v>0</v>
      </c>
    </row>
    <row r="36" spans="1:7" x14ac:dyDescent="0.2">
      <c r="A36" s="106">
        <f>Startliste!AC36</f>
        <v>1</v>
      </c>
      <c r="B36" s="108" t="str">
        <f>IF((Startliste!O36&gt;0),Startliste!O36,"ikke bestået")</f>
        <v>ikke bestået</v>
      </c>
      <c r="C36" s="109">
        <f>Startliste!T36</f>
        <v>-1</v>
      </c>
      <c r="D36" s="106">
        <f>Startliste!A36</f>
        <v>35</v>
      </c>
      <c r="E36" s="156">
        <f>Startliste!E36</f>
        <v>0</v>
      </c>
      <c r="F36" s="89">
        <f>Startliste!F36</f>
        <v>0</v>
      </c>
      <c r="G36" s="89">
        <f>Startliste!G36</f>
        <v>0</v>
      </c>
    </row>
    <row r="37" spans="1:7" x14ac:dyDescent="0.2">
      <c r="A37" s="106">
        <f>Startliste!AC37</f>
        <v>1</v>
      </c>
      <c r="B37" s="108" t="str">
        <f>IF((Startliste!O37&gt;0),Startliste!O37,"ikke bestået")</f>
        <v>ikke bestået</v>
      </c>
      <c r="C37" s="109">
        <f>Startliste!T37</f>
        <v>-1</v>
      </c>
      <c r="D37" s="106">
        <f>Startliste!A37</f>
        <v>36</v>
      </c>
      <c r="E37" s="156">
        <f>Startliste!E37</f>
        <v>0</v>
      </c>
      <c r="F37" s="89">
        <f>Startliste!F37</f>
        <v>0</v>
      </c>
      <c r="G37" s="89">
        <f>Startliste!G37</f>
        <v>0</v>
      </c>
    </row>
    <row r="38" spans="1:7" x14ac:dyDescent="0.2">
      <c r="A38" s="106">
        <f>Startliste!AC38</f>
        <v>1</v>
      </c>
      <c r="B38" s="108" t="str">
        <f>IF((Startliste!O38&gt;0),Startliste!O38,"ikke bestået")</f>
        <v>ikke bestået</v>
      </c>
      <c r="C38" s="109">
        <f>Startliste!T38</f>
        <v>-1</v>
      </c>
      <c r="D38" s="106">
        <f>Startliste!A38</f>
        <v>37</v>
      </c>
      <c r="E38" s="156">
        <f>Startliste!E38</f>
        <v>0</v>
      </c>
      <c r="F38" s="89">
        <f>Startliste!F38</f>
        <v>0</v>
      </c>
      <c r="G38" s="89">
        <f>Startliste!G38</f>
        <v>0</v>
      </c>
    </row>
    <row r="39" spans="1:7" x14ac:dyDescent="0.2">
      <c r="A39" s="106">
        <f>Startliste!AC39</f>
        <v>1</v>
      </c>
      <c r="B39" s="108" t="str">
        <f>IF((Startliste!O39&gt;0),Startliste!O39,"ikke bestået")</f>
        <v>ikke bestået</v>
      </c>
      <c r="C39" s="109">
        <f>Startliste!T39</f>
        <v>-1</v>
      </c>
      <c r="D39" s="106">
        <f>Startliste!A39</f>
        <v>38</v>
      </c>
      <c r="E39" s="156">
        <f>Startliste!E39</f>
        <v>0</v>
      </c>
      <c r="F39" s="89">
        <f>Startliste!F39</f>
        <v>0</v>
      </c>
      <c r="G39" s="89">
        <f>Startliste!G39</f>
        <v>0</v>
      </c>
    </row>
    <row r="40" spans="1:7" x14ac:dyDescent="0.2">
      <c r="A40" s="106">
        <f>Startliste!AC40</f>
        <v>1</v>
      </c>
      <c r="B40" s="108" t="str">
        <f>IF((Startliste!O40&gt;0),Startliste!O40,"ikke bestået")</f>
        <v>ikke bestået</v>
      </c>
      <c r="C40" s="109">
        <f>Startliste!T40</f>
        <v>-1</v>
      </c>
      <c r="D40" s="106">
        <f>Startliste!A40</f>
        <v>39</v>
      </c>
      <c r="E40" s="156">
        <f>Startliste!E40</f>
        <v>0</v>
      </c>
      <c r="F40" s="89">
        <f>Startliste!F40</f>
        <v>0</v>
      </c>
      <c r="G40" s="89">
        <f>Startliste!G40</f>
        <v>0</v>
      </c>
    </row>
    <row r="41" spans="1:7" x14ac:dyDescent="0.2">
      <c r="A41" s="106">
        <f>Startliste!AC41</f>
        <v>1</v>
      </c>
      <c r="B41" s="108" t="str">
        <f>IF((Startliste!O41&gt;0),Startliste!O41,"ikke bestået")</f>
        <v>ikke bestået</v>
      </c>
      <c r="C41" s="109">
        <f>Startliste!T41</f>
        <v>-1</v>
      </c>
      <c r="D41" s="106">
        <f>Startliste!A41</f>
        <v>40</v>
      </c>
      <c r="E41" s="156">
        <f>Startliste!E41</f>
        <v>0</v>
      </c>
      <c r="F41" s="89">
        <f>Startliste!F41</f>
        <v>0</v>
      </c>
      <c r="G41" s="89">
        <f>Startliste!G41</f>
        <v>0</v>
      </c>
    </row>
    <row r="42" spans="1:7" x14ac:dyDescent="0.2">
      <c r="A42" s="106">
        <f>Startliste!AC42</f>
        <v>1</v>
      </c>
      <c r="B42" s="108" t="str">
        <f>IF((Startliste!O42&gt;0),Startliste!O42,"ikke bestået")</f>
        <v>ikke bestået</v>
      </c>
      <c r="C42" s="109">
        <f>Startliste!T42</f>
        <v>-1</v>
      </c>
      <c r="D42" s="106">
        <f>Startliste!A42</f>
        <v>41</v>
      </c>
      <c r="E42" s="156">
        <f>Startliste!E42</f>
        <v>0</v>
      </c>
      <c r="F42" s="89">
        <f>Startliste!F42</f>
        <v>0</v>
      </c>
      <c r="G42" s="89">
        <f>Startliste!G42</f>
        <v>0</v>
      </c>
    </row>
    <row r="43" spans="1:7" x14ac:dyDescent="0.2">
      <c r="A43" s="106">
        <f>Startliste!AC43</f>
        <v>1</v>
      </c>
      <c r="B43" s="108" t="str">
        <f>IF((Startliste!O43&gt;0),Startliste!O43,"ikke bestået")</f>
        <v>ikke bestået</v>
      </c>
      <c r="C43" s="109">
        <f>Startliste!T43</f>
        <v>-1</v>
      </c>
      <c r="D43" s="106">
        <f>Startliste!A43</f>
        <v>42</v>
      </c>
      <c r="E43" s="156">
        <f>Startliste!E43</f>
        <v>0</v>
      </c>
      <c r="F43" s="89">
        <f>Startliste!F43</f>
        <v>0</v>
      </c>
      <c r="G43" s="89">
        <f>Startliste!G43</f>
        <v>0</v>
      </c>
    </row>
    <row r="44" spans="1:7" x14ac:dyDescent="0.2">
      <c r="A44" s="106">
        <f>Startliste!AC44</f>
        <v>1</v>
      </c>
      <c r="B44" s="108" t="str">
        <f>IF((Startliste!O44&gt;0),Startliste!O44,"ikke bestået")</f>
        <v>ikke bestået</v>
      </c>
      <c r="C44" s="109">
        <f>Startliste!T44</f>
        <v>-1</v>
      </c>
      <c r="D44" s="106">
        <f>Startliste!A44</f>
        <v>43</v>
      </c>
      <c r="E44" s="156">
        <f>Startliste!E44</f>
        <v>0</v>
      </c>
      <c r="F44" s="89">
        <f>Startliste!F44</f>
        <v>0</v>
      </c>
      <c r="G44" s="89">
        <f>Startliste!G44</f>
        <v>0</v>
      </c>
    </row>
    <row r="45" spans="1:7" x14ac:dyDescent="0.2">
      <c r="A45" s="106">
        <f>Startliste!AC45</f>
        <v>1</v>
      </c>
      <c r="B45" s="108" t="str">
        <f>IF((Startliste!O45&gt;0),Startliste!O45,"ikke bestået")</f>
        <v>ikke bestået</v>
      </c>
      <c r="C45" s="109">
        <f>Startliste!T45</f>
        <v>-1</v>
      </c>
      <c r="D45" s="106">
        <f>Startliste!A45</f>
        <v>44</v>
      </c>
      <c r="E45" s="156">
        <f>Startliste!E45</f>
        <v>0</v>
      </c>
      <c r="F45" s="89">
        <f>Startliste!F45</f>
        <v>0</v>
      </c>
      <c r="G45" s="89">
        <f>Startliste!G45</f>
        <v>0</v>
      </c>
    </row>
    <row r="46" spans="1:7" x14ac:dyDescent="0.2">
      <c r="A46" s="106">
        <f>Startliste!AC46</f>
        <v>1</v>
      </c>
      <c r="B46" s="108" t="str">
        <f>IF((Startliste!O46&gt;0),Startliste!O46,"ikke bestået")</f>
        <v>ikke bestået</v>
      </c>
      <c r="C46" s="109">
        <f>Startliste!T46</f>
        <v>-1</v>
      </c>
      <c r="D46" s="106">
        <f>Startliste!A46</f>
        <v>45</v>
      </c>
      <c r="E46" s="156">
        <f>Startliste!E46</f>
        <v>0</v>
      </c>
      <c r="F46" s="89">
        <f>Startliste!F46</f>
        <v>0</v>
      </c>
      <c r="G46" s="89">
        <f>Startliste!G46</f>
        <v>0</v>
      </c>
    </row>
    <row r="47" spans="1:7" x14ac:dyDescent="0.2">
      <c r="A47" s="106">
        <f>Startliste!AC47</f>
        <v>1</v>
      </c>
      <c r="B47" s="108" t="str">
        <f>IF((Startliste!O47&gt;0),Startliste!O47,"ikke bestået")</f>
        <v>ikke bestået</v>
      </c>
      <c r="C47" s="109">
        <f>Startliste!T47</f>
        <v>-1</v>
      </c>
      <c r="D47" s="106">
        <f>Startliste!A47</f>
        <v>46</v>
      </c>
      <c r="E47" s="156">
        <f>Startliste!E47</f>
        <v>0</v>
      </c>
      <c r="F47" s="89">
        <f>Startliste!F47</f>
        <v>0</v>
      </c>
      <c r="G47" s="89">
        <f>Startliste!G47</f>
        <v>0</v>
      </c>
    </row>
    <row r="48" spans="1:7" x14ac:dyDescent="0.2">
      <c r="A48" s="106">
        <f>Startliste!AC48</f>
        <v>1</v>
      </c>
      <c r="B48" s="108" t="str">
        <f>IF((Startliste!O48&gt;0),Startliste!O48,"ikke bestået")</f>
        <v>ikke bestået</v>
      </c>
      <c r="C48" s="109">
        <f>Startliste!T48</f>
        <v>-1</v>
      </c>
      <c r="D48" s="106">
        <f>Startliste!A48</f>
        <v>47</v>
      </c>
      <c r="E48" s="156">
        <f>Startliste!E48</f>
        <v>0</v>
      </c>
      <c r="F48" s="89">
        <f>Startliste!F48</f>
        <v>0</v>
      </c>
      <c r="G48" s="89">
        <f>Startliste!G48</f>
        <v>0</v>
      </c>
    </row>
    <row r="49" spans="1:7" x14ac:dyDescent="0.2">
      <c r="A49" s="106">
        <f>Startliste!AC49</f>
        <v>1</v>
      </c>
      <c r="B49" s="108" t="str">
        <f>IF((Startliste!O49&gt;0),Startliste!O49,"ikke bestået")</f>
        <v>ikke bestået</v>
      </c>
      <c r="C49" s="109">
        <f>Startliste!T49</f>
        <v>-1</v>
      </c>
      <c r="D49" s="106">
        <f>Startliste!A49</f>
        <v>48</v>
      </c>
      <c r="E49" s="156">
        <f>Startliste!E49</f>
        <v>0</v>
      </c>
      <c r="F49" s="89">
        <f>Startliste!F49</f>
        <v>0</v>
      </c>
      <c r="G49" s="89">
        <f>Startliste!G49</f>
        <v>0</v>
      </c>
    </row>
    <row r="50" spans="1:7" x14ac:dyDescent="0.2">
      <c r="A50" s="106">
        <f>Startliste!AC50</f>
        <v>1</v>
      </c>
      <c r="B50" s="108" t="str">
        <f>IF((Startliste!O50&gt;0),Startliste!O50,"ikke bestået")</f>
        <v>ikke bestået</v>
      </c>
      <c r="C50" s="109">
        <f>Startliste!T50</f>
        <v>-1</v>
      </c>
      <c r="D50" s="106">
        <f>Startliste!A50</f>
        <v>49</v>
      </c>
      <c r="E50" s="156">
        <f>Startliste!E50</f>
        <v>0</v>
      </c>
      <c r="F50" s="89">
        <f>Startliste!F50</f>
        <v>0</v>
      </c>
      <c r="G50" s="89">
        <f>Startliste!G50</f>
        <v>0</v>
      </c>
    </row>
    <row r="51" spans="1:7" x14ac:dyDescent="0.2">
      <c r="A51" s="106">
        <f>Startliste!AC51</f>
        <v>1</v>
      </c>
      <c r="B51" s="108" t="str">
        <f>IF((Startliste!O51&gt;0),Startliste!O51,"ikke bestået")</f>
        <v>ikke bestået</v>
      </c>
      <c r="C51" s="109">
        <f>Startliste!T51</f>
        <v>-1</v>
      </c>
      <c r="D51" s="106">
        <f>Startliste!A51</f>
        <v>50</v>
      </c>
      <c r="E51" s="156">
        <f>Startliste!E51</f>
        <v>0</v>
      </c>
      <c r="F51" s="89">
        <f>Startliste!F51</f>
        <v>0</v>
      </c>
      <c r="G51" s="89">
        <f>Startliste!G51</f>
        <v>0</v>
      </c>
    </row>
    <row r="52" spans="1:7" x14ac:dyDescent="0.2">
      <c r="A52" s="106">
        <f>Startliste!AC52</f>
        <v>1</v>
      </c>
      <c r="B52" s="108" t="str">
        <f>IF((Startliste!O52&gt;0),Startliste!O52,"ikke bestået")</f>
        <v>ikke bestået</v>
      </c>
      <c r="C52" s="109">
        <f>Startliste!T52</f>
        <v>-1</v>
      </c>
      <c r="D52" s="106">
        <f>Startliste!A52</f>
        <v>51</v>
      </c>
      <c r="E52" s="156">
        <f>Startliste!E52</f>
        <v>0</v>
      </c>
      <c r="F52" s="89">
        <f>Startliste!F52</f>
        <v>0</v>
      </c>
      <c r="G52" s="89">
        <f>Startliste!G52</f>
        <v>0</v>
      </c>
    </row>
    <row r="53" spans="1:7" x14ac:dyDescent="0.2">
      <c r="A53" s="106">
        <f>Startliste!AC53</f>
        <v>1</v>
      </c>
      <c r="B53" s="108" t="str">
        <f>IF((Startliste!O53&gt;0),Startliste!O53,"ikke bestået")</f>
        <v>ikke bestået</v>
      </c>
      <c r="C53" s="109">
        <f>Startliste!T53</f>
        <v>-1</v>
      </c>
      <c r="D53" s="106">
        <f>Startliste!A53</f>
        <v>52</v>
      </c>
      <c r="E53" s="156">
        <f>Startliste!E53</f>
        <v>0</v>
      </c>
      <c r="F53" s="89">
        <f>Startliste!F53</f>
        <v>0</v>
      </c>
      <c r="G53" s="89">
        <f>Startliste!G53</f>
        <v>0</v>
      </c>
    </row>
    <row r="54" spans="1:7" x14ac:dyDescent="0.2">
      <c r="A54" s="106">
        <f>Startliste!AC54</f>
        <v>1</v>
      </c>
      <c r="B54" s="108" t="str">
        <f>IF((Startliste!O54&gt;0),Startliste!O54,"ikke bestået")</f>
        <v>ikke bestået</v>
      </c>
      <c r="C54" s="109">
        <f>Startliste!T54</f>
        <v>-1</v>
      </c>
      <c r="D54" s="106">
        <f>Startliste!A54</f>
        <v>53</v>
      </c>
      <c r="E54" s="156">
        <f>Startliste!E54</f>
        <v>0</v>
      </c>
      <c r="F54" s="89">
        <f>Startliste!F54</f>
        <v>0</v>
      </c>
      <c r="G54" s="89">
        <f>Startliste!G54</f>
        <v>0</v>
      </c>
    </row>
    <row r="55" spans="1:7" x14ac:dyDescent="0.2">
      <c r="A55" s="106">
        <f>Startliste!AC55</f>
        <v>1</v>
      </c>
      <c r="B55" s="108" t="str">
        <f>IF((Startliste!O55&gt;0),Startliste!O55,"ikke bestået")</f>
        <v>ikke bestået</v>
      </c>
      <c r="C55" s="109">
        <f>Startliste!T55</f>
        <v>-1</v>
      </c>
      <c r="D55" s="106">
        <f>Startliste!A55</f>
        <v>54</v>
      </c>
      <c r="E55" s="156">
        <f>Startliste!E55</f>
        <v>0</v>
      </c>
      <c r="F55" s="89">
        <f>Startliste!F55</f>
        <v>0</v>
      </c>
      <c r="G55" s="89">
        <f>Startliste!G55</f>
        <v>0</v>
      </c>
    </row>
    <row r="56" spans="1:7" x14ac:dyDescent="0.2">
      <c r="A56" s="106">
        <f>Startliste!AC56</f>
        <v>1</v>
      </c>
      <c r="B56" s="108" t="str">
        <f>IF((Startliste!O56&gt;0),Startliste!O56,"ikke bestået")</f>
        <v>ikke bestået</v>
      </c>
      <c r="C56" s="109">
        <f>Startliste!T56</f>
        <v>-1</v>
      </c>
      <c r="D56" s="106">
        <f>Startliste!A56</f>
        <v>55</v>
      </c>
      <c r="E56" s="156">
        <f>Startliste!E56</f>
        <v>0</v>
      </c>
      <c r="F56" s="89">
        <f>Startliste!F56</f>
        <v>0</v>
      </c>
      <c r="G56" s="89">
        <f>Startliste!G56</f>
        <v>0</v>
      </c>
    </row>
    <row r="57" spans="1:7" x14ac:dyDescent="0.2">
      <c r="A57" s="106">
        <f>Startliste!AC57</f>
        <v>1</v>
      </c>
      <c r="B57" s="108" t="str">
        <f>IF((Startliste!O57&gt;0),Startliste!O57,"ikke bestået")</f>
        <v>ikke bestået</v>
      </c>
      <c r="C57" s="109">
        <f>Startliste!T57</f>
        <v>-1</v>
      </c>
      <c r="D57" s="106">
        <f>Startliste!A57</f>
        <v>56</v>
      </c>
      <c r="E57" s="156">
        <f>Startliste!E57</f>
        <v>0</v>
      </c>
      <c r="F57" s="89">
        <f>Startliste!F57</f>
        <v>0</v>
      </c>
      <c r="G57" s="89">
        <f>Startliste!G57</f>
        <v>0</v>
      </c>
    </row>
    <row r="58" spans="1:7" x14ac:dyDescent="0.2">
      <c r="A58" s="106">
        <f>Startliste!AC58</f>
        <v>1</v>
      </c>
      <c r="B58" s="108" t="str">
        <f>IF((Startliste!O58&gt;0),Startliste!O58,"ikke bestået")</f>
        <v>ikke bestået</v>
      </c>
      <c r="C58" s="109">
        <f>Startliste!T58</f>
        <v>-1</v>
      </c>
      <c r="D58" s="106">
        <f>Startliste!A58</f>
        <v>57</v>
      </c>
      <c r="E58" s="156">
        <f>Startliste!E58</f>
        <v>0</v>
      </c>
      <c r="F58" s="89">
        <f>Startliste!F58</f>
        <v>0</v>
      </c>
      <c r="G58" s="89">
        <f>Startliste!G58</f>
        <v>0</v>
      </c>
    </row>
    <row r="59" spans="1:7" x14ac:dyDescent="0.2">
      <c r="A59" s="106">
        <f>Startliste!AC59</f>
        <v>1</v>
      </c>
      <c r="B59" s="108" t="str">
        <f>IF((Startliste!O59&gt;0),Startliste!O59,"ikke bestået")</f>
        <v>ikke bestået</v>
      </c>
      <c r="C59" s="109">
        <f>Startliste!T59</f>
        <v>-1</v>
      </c>
      <c r="D59" s="106">
        <f>Startliste!A59</f>
        <v>58</v>
      </c>
      <c r="E59" s="156">
        <f>Startliste!E59</f>
        <v>0</v>
      </c>
      <c r="F59" s="89">
        <f>Startliste!F59</f>
        <v>0</v>
      </c>
      <c r="G59" s="89">
        <f>Startliste!G59</f>
        <v>0</v>
      </c>
    </row>
    <row r="60" spans="1:7" ht="12.75" customHeight="1" x14ac:dyDescent="0.2">
      <c r="A60" s="106">
        <f>Startliste!AC60</f>
        <v>1</v>
      </c>
      <c r="B60" s="108" t="str">
        <f>IF((Startliste!O60&gt;0),Startliste!O60,"ikke bestået")</f>
        <v>ikke bestået</v>
      </c>
      <c r="C60" s="109">
        <f>Startliste!T60</f>
        <v>-1</v>
      </c>
      <c r="D60" s="106">
        <f>Startliste!A60</f>
        <v>59</v>
      </c>
      <c r="E60" s="156">
        <f>Startliste!E60</f>
        <v>0</v>
      </c>
      <c r="F60" s="89">
        <f>Startliste!F60</f>
        <v>0</v>
      </c>
      <c r="G60" s="89">
        <f>Startliste!G60</f>
        <v>0</v>
      </c>
    </row>
    <row r="61" spans="1:7" ht="12.75" customHeight="1" x14ac:dyDescent="0.2">
      <c r="A61" s="106">
        <f>Startliste!AC61</f>
        <v>1</v>
      </c>
      <c r="B61" s="108" t="str">
        <f>IF((Startliste!O61&gt;0),Startliste!O61,"ikke bestået")</f>
        <v>ikke bestået</v>
      </c>
      <c r="C61" s="109">
        <f>Startliste!T61</f>
        <v>-1</v>
      </c>
      <c r="D61" s="106">
        <f>Startliste!A61</f>
        <v>60</v>
      </c>
      <c r="E61" s="156">
        <f>Startliste!E61</f>
        <v>0</v>
      </c>
      <c r="F61" s="89">
        <f>Startliste!F61</f>
        <v>0</v>
      </c>
      <c r="G61" s="89">
        <f>Startliste!G61</f>
        <v>0</v>
      </c>
    </row>
    <row r="62" spans="1:7" ht="12.75" customHeight="1" x14ac:dyDescent="0.2">
      <c r="A62" s="106">
        <f>Startliste!AC62</f>
        <v>1</v>
      </c>
      <c r="B62" s="108" t="str">
        <f>IF((Startliste!O62&gt;0),Startliste!O62,"ikke bestået")</f>
        <v>ikke bestået</v>
      </c>
      <c r="C62" s="109">
        <f>Startliste!T62</f>
        <v>-1</v>
      </c>
      <c r="D62" s="106">
        <f>Startliste!A62</f>
        <v>61</v>
      </c>
      <c r="E62" s="156">
        <f>Startliste!E62</f>
        <v>0</v>
      </c>
      <c r="F62" s="89">
        <f>Startliste!F62</f>
        <v>0</v>
      </c>
      <c r="G62" s="89">
        <f>Startliste!G62</f>
        <v>0</v>
      </c>
    </row>
    <row r="63" spans="1:7" ht="12.75" customHeight="1" x14ac:dyDescent="0.2">
      <c r="A63" s="106">
        <f>Startliste!AC63</f>
        <v>1</v>
      </c>
      <c r="B63" s="108" t="str">
        <f>IF((Startliste!O63&gt;0),Startliste!O63,"ikke bestået")</f>
        <v>ikke bestået</v>
      </c>
      <c r="C63" s="109">
        <f>Startliste!T63</f>
        <v>-1</v>
      </c>
      <c r="D63" s="106">
        <f>Startliste!A63</f>
        <v>62</v>
      </c>
      <c r="E63" s="156">
        <f>Startliste!E63</f>
        <v>0</v>
      </c>
      <c r="F63" s="89">
        <f>Startliste!F63</f>
        <v>0</v>
      </c>
      <c r="G63" s="89">
        <f>Startliste!G63</f>
        <v>0</v>
      </c>
    </row>
    <row r="64" spans="1:7" ht="12.75" customHeight="1" x14ac:dyDescent="0.2">
      <c r="A64" s="106">
        <f>Startliste!AC64</f>
        <v>1</v>
      </c>
      <c r="B64" s="108" t="str">
        <f>IF((Startliste!O64&gt;0),Startliste!O64,"ikke bestået")</f>
        <v>ikke bestået</v>
      </c>
      <c r="C64" s="109">
        <f>Startliste!T64</f>
        <v>-1</v>
      </c>
      <c r="D64" s="106">
        <f>Startliste!A64</f>
        <v>63</v>
      </c>
      <c r="E64" s="156">
        <f>Startliste!E64</f>
        <v>0</v>
      </c>
      <c r="F64" s="89">
        <f>Startliste!F64</f>
        <v>0</v>
      </c>
      <c r="G64" s="89">
        <f>Startliste!G64</f>
        <v>0</v>
      </c>
    </row>
    <row r="65" spans="1:7" ht="12.75" customHeight="1" x14ac:dyDescent="0.2">
      <c r="A65" s="106">
        <f>Startliste!AC65</f>
        <v>1</v>
      </c>
      <c r="B65" s="108" t="str">
        <f>IF((Startliste!O65&gt;0),Startliste!O65,"ikke bestået")</f>
        <v>ikke bestået</v>
      </c>
      <c r="C65" s="109">
        <f>Startliste!T65</f>
        <v>-1</v>
      </c>
      <c r="D65" s="106">
        <f>Startliste!A65</f>
        <v>64</v>
      </c>
      <c r="E65" s="156">
        <f>Startliste!E65</f>
        <v>0</v>
      </c>
      <c r="F65" s="89">
        <f>Startliste!F65</f>
        <v>0</v>
      </c>
      <c r="G65" s="89">
        <f>Startliste!G65</f>
        <v>0</v>
      </c>
    </row>
    <row r="66" spans="1:7" ht="12.75" customHeight="1" x14ac:dyDescent="0.2">
      <c r="A66" s="106">
        <f>Startliste!AC66</f>
        <v>1</v>
      </c>
      <c r="B66" s="108" t="str">
        <f>IF((Startliste!O66&gt;0),Startliste!O66,"ikke bestået")</f>
        <v>ikke bestået</v>
      </c>
      <c r="C66" s="109">
        <f>Startliste!T66</f>
        <v>-1</v>
      </c>
      <c r="D66" s="106">
        <f>Startliste!A66</f>
        <v>65</v>
      </c>
      <c r="E66" s="156">
        <f>Startliste!E66</f>
        <v>0</v>
      </c>
      <c r="F66" s="89">
        <f>Startliste!F66</f>
        <v>0</v>
      </c>
      <c r="G66" s="89">
        <f>Startliste!G66</f>
        <v>0</v>
      </c>
    </row>
    <row r="67" spans="1:7" ht="12.75" customHeight="1" x14ac:dyDescent="0.2">
      <c r="A67" s="106">
        <f>Startliste!AC67</f>
        <v>1</v>
      </c>
      <c r="B67" s="108" t="str">
        <f>IF((Startliste!O67&gt;0),Startliste!O67,"ikke bestået")</f>
        <v>ikke bestået</v>
      </c>
      <c r="C67" s="109">
        <f>Startliste!T67</f>
        <v>-1</v>
      </c>
      <c r="D67" s="106">
        <f>Startliste!A67</f>
        <v>66</v>
      </c>
      <c r="E67" s="156">
        <f>Startliste!E67</f>
        <v>0</v>
      </c>
      <c r="F67" s="89">
        <f>Startliste!F67</f>
        <v>0</v>
      </c>
      <c r="G67" s="89">
        <f>Startliste!G67</f>
        <v>0</v>
      </c>
    </row>
    <row r="68" spans="1:7" ht="12.75" customHeight="1" x14ac:dyDescent="0.2">
      <c r="B68" s="62"/>
    </row>
  </sheetData>
  <sortState xmlns:xlrd2="http://schemas.microsoft.com/office/spreadsheetml/2017/richdata2" ref="A2:M68">
    <sortCondition ref="D2:D68"/>
  </sortState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4"/>
  <sheetViews>
    <sheetView zoomScaleNormal="100" workbookViewId="0">
      <pane ySplit="1" topLeftCell="A5" activePane="bottomLeft" state="frozen"/>
      <selection activeCell="B69" sqref="B69"/>
      <selection pane="bottomLeft" activeCell="C15" sqref="C15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8" customWidth="1"/>
    <col min="4" max="4" width="6.7109375" style="14" customWidth="1"/>
    <col min="5" max="5" width="23.5703125" style="54" customWidth="1"/>
    <col min="6" max="6" width="18.7109375" style="34" customWidth="1"/>
    <col min="7" max="7" width="25.28515625" style="34" bestFit="1" customWidth="1"/>
    <col min="9" max="9" width="20.42578125" customWidth="1"/>
    <col min="10" max="13" width="8" style="14"/>
  </cols>
  <sheetData>
    <row r="1" spans="1:13" s="651" customFormat="1" ht="38.25" customHeight="1" x14ac:dyDescent="0.2">
      <c r="A1" s="627" t="s">
        <v>107</v>
      </c>
      <c r="B1" s="627" t="s">
        <v>103</v>
      </c>
      <c r="C1" s="647" t="s">
        <v>104</v>
      </c>
      <c r="D1" s="627" t="str">
        <f>Startliste!A1</f>
        <v>Rygnr.</v>
      </c>
      <c r="E1" s="648" t="str">
        <f>Startliste!E1</f>
        <v>Fornavn</v>
      </c>
      <c r="F1" s="649" t="str">
        <f>Startliste!F1</f>
        <v>Efternavn</v>
      </c>
      <c r="G1" s="649" t="str">
        <f>Startliste!G1</f>
        <v>Hest</v>
      </c>
      <c r="H1" s="1"/>
      <c r="I1" s="685" t="s">
        <v>261</v>
      </c>
      <c r="J1" s="645"/>
      <c r="K1" s="645"/>
      <c r="L1" s="645"/>
      <c r="M1" s="645"/>
    </row>
    <row r="2" spans="1:13" x14ac:dyDescent="0.2">
      <c r="A2" s="106">
        <f>Startliste!AE2</f>
        <v>1</v>
      </c>
      <c r="B2" s="108" t="str">
        <f>IF((Startliste!O2&gt;0),Startliste!O2,"ikke bestået")</f>
        <v>ikke bestået</v>
      </c>
      <c r="C2" s="656">
        <f>Startliste!V2</f>
        <v>-1</v>
      </c>
      <c r="D2" s="106">
        <f>Startliste!A2</f>
        <v>1</v>
      </c>
      <c r="E2" s="156">
        <f>Startliste!E2</f>
        <v>0</v>
      </c>
      <c r="F2" s="89">
        <f>Startliste!F2</f>
        <v>0</v>
      </c>
      <c r="G2" s="89">
        <f>Startliste!G2</f>
        <v>0</v>
      </c>
      <c r="H2" s="34"/>
      <c r="I2" s="34"/>
    </row>
    <row r="3" spans="1:13" x14ac:dyDescent="0.2">
      <c r="A3" s="106">
        <f>Startliste!AE3</f>
        <v>1</v>
      </c>
      <c r="B3" s="108" t="str">
        <f>IF((Startliste!O3&gt;0),Startliste!O3,"ikke bestået")</f>
        <v>ikke bestået</v>
      </c>
      <c r="C3" s="656">
        <f>Startliste!V3</f>
        <v>-1</v>
      </c>
      <c r="D3" s="106">
        <f>Startliste!A3</f>
        <v>2</v>
      </c>
      <c r="E3" s="156">
        <f>Startliste!E3</f>
        <v>0</v>
      </c>
      <c r="F3" s="89">
        <f>Startliste!F3</f>
        <v>0</v>
      </c>
      <c r="G3" s="89">
        <f>Startliste!G3</f>
        <v>0</v>
      </c>
      <c r="H3" s="34"/>
      <c r="I3" s="34"/>
    </row>
    <row r="4" spans="1:13" x14ac:dyDescent="0.2">
      <c r="A4" s="106">
        <f>Startliste!AE4</f>
        <v>1</v>
      </c>
      <c r="B4" s="108" t="str">
        <f>IF((Startliste!O4&gt;0),Startliste!O4,"ikke bestået")</f>
        <v>ikke bestået</v>
      </c>
      <c r="C4" s="656">
        <f>Startliste!V4</f>
        <v>-1</v>
      </c>
      <c r="D4" s="106">
        <f>Startliste!A4</f>
        <v>3</v>
      </c>
      <c r="E4" s="156">
        <f>Startliste!E4</f>
        <v>0</v>
      </c>
      <c r="F4" s="89">
        <f>Startliste!F4</f>
        <v>0</v>
      </c>
      <c r="G4" s="89">
        <f>Startliste!G4</f>
        <v>0</v>
      </c>
      <c r="H4" s="34"/>
      <c r="I4" s="34"/>
    </row>
    <row r="5" spans="1:13" x14ac:dyDescent="0.2">
      <c r="A5" s="106">
        <f>Startliste!AE5</f>
        <v>1</v>
      </c>
      <c r="B5" s="108" t="str">
        <f>IF((Startliste!O5&gt;0),Startliste!O5,"ikke bestået")</f>
        <v>ikke bestået</v>
      </c>
      <c r="C5" s="656">
        <f>Startliste!V5</f>
        <v>-1</v>
      </c>
      <c r="D5" s="106">
        <f>Startliste!A5</f>
        <v>4</v>
      </c>
      <c r="E5" s="156">
        <f>Startliste!E5</f>
        <v>0</v>
      </c>
      <c r="F5" s="89">
        <f>Startliste!F5</f>
        <v>0</v>
      </c>
      <c r="G5" s="89">
        <f>Startliste!G5</f>
        <v>0</v>
      </c>
      <c r="H5" s="34"/>
      <c r="I5" s="34"/>
    </row>
    <row r="6" spans="1:13" x14ac:dyDescent="0.2">
      <c r="A6" s="106">
        <f>Startliste!AE6</f>
        <v>1</v>
      </c>
      <c r="B6" s="108" t="str">
        <f>IF((Startliste!O6&gt;0),Startliste!O6,"ikke bestået")</f>
        <v>ikke bestået</v>
      </c>
      <c r="C6" s="656">
        <f>Startliste!V6</f>
        <v>-1</v>
      </c>
      <c r="D6" s="106">
        <f>Startliste!A6</f>
        <v>5</v>
      </c>
      <c r="E6" s="156">
        <f>Startliste!E6</f>
        <v>0</v>
      </c>
      <c r="F6" s="89">
        <f>Startliste!F6</f>
        <v>0</v>
      </c>
      <c r="G6" s="89">
        <f>Startliste!G6</f>
        <v>0</v>
      </c>
      <c r="H6" s="34"/>
      <c r="I6" s="34"/>
    </row>
    <row r="7" spans="1:13" x14ac:dyDescent="0.2">
      <c r="A7" s="106">
        <f>Startliste!AE7</f>
        <v>1</v>
      </c>
      <c r="B7" s="108" t="str">
        <f>IF((Startliste!O7&gt;0),Startliste!O7,"ikke bestået")</f>
        <v>ikke bestået</v>
      </c>
      <c r="C7" s="656">
        <f>Startliste!V7</f>
        <v>-1</v>
      </c>
      <c r="D7" s="106">
        <f>Startliste!A7</f>
        <v>6</v>
      </c>
      <c r="E7" s="156">
        <f>Startliste!E7</f>
        <v>0</v>
      </c>
      <c r="F7" s="89">
        <f>Startliste!F7</f>
        <v>0</v>
      </c>
      <c r="G7" s="89">
        <f>Startliste!G7</f>
        <v>0</v>
      </c>
      <c r="H7" s="34"/>
      <c r="I7" s="34"/>
    </row>
    <row r="8" spans="1:13" x14ac:dyDescent="0.2">
      <c r="A8" s="106">
        <f>Startliste!AE8</f>
        <v>1</v>
      </c>
      <c r="B8" s="108" t="str">
        <f>IF((Startliste!O8&gt;0),Startliste!O8,"ikke bestået")</f>
        <v>ikke bestået</v>
      </c>
      <c r="C8" s="656">
        <f>Startliste!V8</f>
        <v>-1</v>
      </c>
      <c r="D8" s="106">
        <f>Startliste!A8</f>
        <v>7</v>
      </c>
      <c r="E8" s="156">
        <f>Startliste!E8</f>
        <v>0</v>
      </c>
      <c r="F8" s="89">
        <f>Startliste!F8</f>
        <v>0</v>
      </c>
      <c r="G8" s="89">
        <f>Startliste!G8</f>
        <v>0</v>
      </c>
      <c r="H8" s="34"/>
      <c r="I8" s="34"/>
    </row>
    <row r="9" spans="1:13" x14ac:dyDescent="0.2">
      <c r="A9" s="106">
        <f>Startliste!AE9</f>
        <v>1</v>
      </c>
      <c r="B9" s="108" t="str">
        <f>IF((Startliste!O9&gt;0),Startliste!O9,"ikke bestået")</f>
        <v>ikke bestået</v>
      </c>
      <c r="C9" s="656">
        <f>Startliste!V9</f>
        <v>-1</v>
      </c>
      <c r="D9" s="106">
        <f>Startliste!A9</f>
        <v>8</v>
      </c>
      <c r="E9" s="156">
        <f>Startliste!E9</f>
        <v>0</v>
      </c>
      <c r="F9" s="89">
        <f>Startliste!F9</f>
        <v>0</v>
      </c>
      <c r="G9" s="89">
        <f>Startliste!G9</f>
        <v>0</v>
      </c>
      <c r="H9" s="34"/>
      <c r="I9" s="34"/>
    </row>
    <row r="10" spans="1:13" x14ac:dyDescent="0.2">
      <c r="A10" s="106">
        <f>Startliste!AE10</f>
        <v>1</v>
      </c>
      <c r="B10" s="108" t="str">
        <f>IF((Startliste!O10&gt;0),Startliste!O10,"ikke bestået")</f>
        <v>ikke bestået</v>
      </c>
      <c r="C10" s="656">
        <f>Startliste!V10</f>
        <v>-1</v>
      </c>
      <c r="D10" s="106">
        <f>Startliste!A10</f>
        <v>9</v>
      </c>
      <c r="E10" s="156">
        <f>Startliste!E10</f>
        <v>0</v>
      </c>
      <c r="F10" s="89">
        <f>Startliste!F10</f>
        <v>0</v>
      </c>
      <c r="G10" s="89">
        <f>Startliste!G10</f>
        <v>0</v>
      </c>
      <c r="H10" s="34"/>
      <c r="I10" s="34"/>
    </row>
    <row r="11" spans="1:13" x14ac:dyDescent="0.2">
      <c r="A11" s="106">
        <f>Startliste!AE11</f>
        <v>1</v>
      </c>
      <c r="B11" s="108" t="str">
        <f>IF((Startliste!O11&gt;0),Startliste!O11,"ikke bestået")</f>
        <v>ikke bestået</v>
      </c>
      <c r="C11" s="656">
        <f>Startliste!V11</f>
        <v>-1</v>
      </c>
      <c r="D11" s="106">
        <f>Startliste!A11</f>
        <v>10</v>
      </c>
      <c r="E11" s="156">
        <f>Startliste!E11</f>
        <v>0</v>
      </c>
      <c r="F11" s="89">
        <f>Startliste!F11</f>
        <v>0</v>
      </c>
      <c r="G11" s="89">
        <f>Startliste!G11</f>
        <v>0</v>
      </c>
      <c r="H11" s="34"/>
      <c r="I11" s="34"/>
    </row>
    <row r="12" spans="1:13" x14ac:dyDescent="0.2">
      <c r="A12" s="106">
        <f>Startliste!AE12</f>
        <v>1</v>
      </c>
      <c r="B12" s="108" t="str">
        <f>IF((Startliste!O12&gt;0),Startliste!O12,"ikke bestået")</f>
        <v>ikke bestået</v>
      </c>
      <c r="C12" s="656">
        <f>Startliste!V12</f>
        <v>-1</v>
      </c>
      <c r="D12" s="106">
        <f>Startliste!A12</f>
        <v>11</v>
      </c>
      <c r="E12" s="156">
        <f>Startliste!E12</f>
        <v>0</v>
      </c>
      <c r="F12" s="89">
        <f>Startliste!F12</f>
        <v>0</v>
      </c>
      <c r="G12" s="89">
        <f>Startliste!G12</f>
        <v>0</v>
      </c>
      <c r="H12" s="34"/>
      <c r="I12" s="34"/>
    </row>
    <row r="13" spans="1:13" x14ac:dyDescent="0.2">
      <c r="A13" s="106">
        <f>Startliste!AE13</f>
        <v>1</v>
      </c>
      <c r="B13" s="108" t="str">
        <f>IF((Startliste!O13&gt;0),Startliste!O13,"ikke bestået")</f>
        <v>ikke bestået</v>
      </c>
      <c r="C13" s="656">
        <f>Startliste!V13</f>
        <v>-1</v>
      </c>
      <c r="D13" s="106">
        <f>Startliste!A13</f>
        <v>12</v>
      </c>
      <c r="E13" s="156">
        <f>Startliste!E13</f>
        <v>0</v>
      </c>
      <c r="F13" s="89">
        <f>Startliste!F13</f>
        <v>0</v>
      </c>
      <c r="G13" s="89">
        <f>Startliste!G13</f>
        <v>0</v>
      </c>
      <c r="H13" s="34"/>
      <c r="I13" s="34"/>
    </row>
    <row r="14" spans="1:13" x14ac:dyDescent="0.2">
      <c r="A14" s="106">
        <f>Startliste!AE14</f>
        <v>1</v>
      </c>
      <c r="B14" s="108" t="str">
        <f>IF((Startliste!O14&gt;0),Startliste!O14,"ikke bestået")</f>
        <v>ikke bestået</v>
      </c>
      <c r="C14" s="656">
        <f>Startliste!V14</f>
        <v>-1</v>
      </c>
      <c r="D14" s="106">
        <f>Startliste!A14</f>
        <v>13</v>
      </c>
      <c r="E14" s="156">
        <f>Startliste!E14</f>
        <v>0</v>
      </c>
      <c r="F14" s="89">
        <f>Startliste!F14</f>
        <v>0</v>
      </c>
      <c r="G14" s="89">
        <f>Startliste!G14</f>
        <v>0</v>
      </c>
      <c r="H14" s="34"/>
      <c r="I14" s="34"/>
    </row>
    <row r="15" spans="1:13" x14ac:dyDescent="0.2">
      <c r="A15" s="106">
        <f>Startliste!AE15</f>
        <v>1</v>
      </c>
      <c r="B15" s="108" t="str">
        <f>IF((Startliste!O15&gt;0),Startliste!O15,"ikke bestået")</f>
        <v>ikke bestået</v>
      </c>
      <c r="C15" s="656">
        <f>Startliste!V15</f>
        <v>-1</v>
      </c>
      <c r="D15" s="106">
        <f>Startliste!A15</f>
        <v>14</v>
      </c>
      <c r="E15" s="156">
        <f>Startliste!E15</f>
        <v>0</v>
      </c>
      <c r="F15" s="89">
        <f>Startliste!F15</f>
        <v>0</v>
      </c>
      <c r="G15" s="89">
        <f>Startliste!G15</f>
        <v>0</v>
      </c>
      <c r="H15" s="34"/>
      <c r="I15" s="34"/>
    </row>
    <row r="16" spans="1:13" x14ac:dyDescent="0.2">
      <c r="A16" s="106">
        <f>Startliste!AE16</f>
        <v>1</v>
      </c>
      <c r="B16" s="108" t="str">
        <f>IF((Startliste!O16&gt;0),Startliste!O16,"ikke bestået")</f>
        <v>ikke bestået</v>
      </c>
      <c r="C16" s="656">
        <f>Startliste!V16</f>
        <v>-1</v>
      </c>
      <c r="D16" s="106">
        <f>Startliste!A16</f>
        <v>15</v>
      </c>
      <c r="E16" s="156">
        <f>Startliste!E16</f>
        <v>0</v>
      </c>
      <c r="F16" s="89">
        <f>Startliste!F16</f>
        <v>0</v>
      </c>
      <c r="G16" s="89">
        <f>Startliste!G16</f>
        <v>0</v>
      </c>
      <c r="H16" s="34"/>
      <c r="I16" s="34"/>
    </row>
    <row r="17" spans="1:9" x14ac:dyDescent="0.2">
      <c r="A17" s="106">
        <f>Startliste!AE17</f>
        <v>1</v>
      </c>
      <c r="B17" s="108" t="str">
        <f>IF((Startliste!O17&gt;0),Startliste!O17,"ikke bestået")</f>
        <v>ikke bestået</v>
      </c>
      <c r="C17" s="656">
        <f>Startliste!V17</f>
        <v>-1</v>
      </c>
      <c r="D17" s="106">
        <f>Startliste!A17</f>
        <v>16</v>
      </c>
      <c r="E17" s="156">
        <f>Startliste!E17</f>
        <v>0</v>
      </c>
      <c r="F17" s="89">
        <f>Startliste!F17</f>
        <v>0</v>
      </c>
      <c r="G17" s="89">
        <f>Startliste!G17</f>
        <v>0</v>
      </c>
      <c r="H17" s="34"/>
      <c r="I17" s="34"/>
    </row>
    <row r="18" spans="1:9" x14ac:dyDescent="0.2">
      <c r="A18" s="106">
        <f>Startliste!AE18</f>
        <v>1</v>
      </c>
      <c r="B18" s="108" t="str">
        <f>IF((Startliste!O18&gt;0),Startliste!O18,"ikke bestået")</f>
        <v>ikke bestået</v>
      </c>
      <c r="C18" s="656">
        <f>Startliste!V18</f>
        <v>-1</v>
      </c>
      <c r="D18" s="106">
        <f>Startliste!A18</f>
        <v>17</v>
      </c>
      <c r="E18" s="156">
        <f>Startliste!E18</f>
        <v>0</v>
      </c>
      <c r="F18" s="89">
        <f>Startliste!F18</f>
        <v>0</v>
      </c>
      <c r="G18" s="89">
        <f>Startliste!G18</f>
        <v>0</v>
      </c>
      <c r="H18" s="34"/>
      <c r="I18" s="34"/>
    </row>
    <row r="19" spans="1:9" x14ac:dyDescent="0.2">
      <c r="A19" s="106">
        <f>Startliste!AE19</f>
        <v>1</v>
      </c>
      <c r="B19" s="108" t="str">
        <f>IF((Startliste!O19&gt;0),Startliste!O19,"ikke bestået")</f>
        <v>ikke bestået</v>
      </c>
      <c r="C19" s="656">
        <f>Startliste!V19</f>
        <v>-1</v>
      </c>
      <c r="D19" s="106">
        <f>Startliste!A19</f>
        <v>18</v>
      </c>
      <c r="E19" s="156">
        <f>Startliste!E19</f>
        <v>0</v>
      </c>
      <c r="F19" s="89">
        <f>Startliste!F19</f>
        <v>0</v>
      </c>
      <c r="G19" s="89">
        <f>Startliste!G19</f>
        <v>0</v>
      </c>
      <c r="H19" s="34"/>
      <c r="I19" s="34"/>
    </row>
    <row r="20" spans="1:9" x14ac:dyDescent="0.2">
      <c r="A20" s="106">
        <f>Startliste!AE20</f>
        <v>1</v>
      </c>
      <c r="B20" s="108" t="str">
        <f>IF((Startliste!O20&gt;0),Startliste!O20,"ikke bestået")</f>
        <v>ikke bestået</v>
      </c>
      <c r="C20" s="656">
        <f>Startliste!V20</f>
        <v>-1</v>
      </c>
      <c r="D20" s="106">
        <f>Startliste!A20</f>
        <v>19</v>
      </c>
      <c r="E20" s="156">
        <f>Startliste!E20</f>
        <v>0</v>
      </c>
      <c r="F20" s="89">
        <f>Startliste!F20</f>
        <v>0</v>
      </c>
      <c r="G20" s="89">
        <f>Startliste!G20</f>
        <v>0</v>
      </c>
      <c r="H20" s="34"/>
      <c r="I20" s="34"/>
    </row>
    <row r="21" spans="1:9" x14ac:dyDescent="0.2">
      <c r="A21" s="106">
        <f>Startliste!AE21</f>
        <v>1</v>
      </c>
      <c r="B21" s="108" t="str">
        <f>IF((Startliste!O21&gt;0),Startliste!O21,"ikke bestået")</f>
        <v>ikke bestået</v>
      </c>
      <c r="C21" s="656">
        <f>Startliste!V21</f>
        <v>-1</v>
      </c>
      <c r="D21" s="106">
        <f>Startliste!A21</f>
        <v>20</v>
      </c>
      <c r="E21" s="156">
        <f>Startliste!E21</f>
        <v>0</v>
      </c>
      <c r="F21" s="89">
        <f>Startliste!F21</f>
        <v>0</v>
      </c>
      <c r="G21" s="89">
        <f>Startliste!G21</f>
        <v>0</v>
      </c>
      <c r="H21" s="34"/>
      <c r="I21" s="34"/>
    </row>
    <row r="22" spans="1:9" x14ac:dyDescent="0.2">
      <c r="A22" s="106">
        <f>Startliste!AE22</f>
        <v>1</v>
      </c>
      <c r="B22" s="108" t="str">
        <f>IF((Startliste!O22&gt;0),Startliste!O22,"ikke bestået")</f>
        <v>ikke bestået</v>
      </c>
      <c r="C22" s="656">
        <f>Startliste!V22</f>
        <v>-1</v>
      </c>
      <c r="D22" s="106">
        <f>Startliste!A22</f>
        <v>21</v>
      </c>
      <c r="E22" s="156">
        <f>Startliste!E22</f>
        <v>0</v>
      </c>
      <c r="F22" s="89">
        <f>Startliste!F22</f>
        <v>0</v>
      </c>
      <c r="G22" s="89">
        <f>Startliste!G22</f>
        <v>0</v>
      </c>
      <c r="H22" s="34"/>
      <c r="I22" s="34"/>
    </row>
    <row r="23" spans="1:9" x14ac:dyDescent="0.2">
      <c r="A23" s="106">
        <f>Startliste!AE23</f>
        <v>1</v>
      </c>
      <c r="B23" s="108" t="str">
        <f>IF((Startliste!O23&gt;0),Startliste!O23,"ikke bestået")</f>
        <v>ikke bestået</v>
      </c>
      <c r="C23" s="656">
        <f>Startliste!V23</f>
        <v>-1</v>
      </c>
      <c r="D23" s="106">
        <f>Startliste!A23</f>
        <v>22</v>
      </c>
      <c r="E23" s="156">
        <f>Startliste!E23</f>
        <v>0</v>
      </c>
      <c r="F23" s="89">
        <f>Startliste!F23</f>
        <v>0</v>
      </c>
      <c r="G23" s="89">
        <f>Startliste!G23</f>
        <v>0</v>
      </c>
      <c r="H23" s="34"/>
      <c r="I23" s="34"/>
    </row>
    <row r="24" spans="1:9" x14ac:dyDescent="0.2">
      <c r="A24" s="106">
        <f>Startliste!AE24</f>
        <v>1</v>
      </c>
      <c r="B24" s="108" t="str">
        <f>IF((Startliste!O24&gt;0),Startliste!O24,"ikke bestået")</f>
        <v>ikke bestået</v>
      </c>
      <c r="C24" s="656">
        <f>Startliste!V24</f>
        <v>-1</v>
      </c>
      <c r="D24" s="106">
        <f>Startliste!A24</f>
        <v>23</v>
      </c>
      <c r="E24" s="156">
        <f>Startliste!E24</f>
        <v>0</v>
      </c>
      <c r="F24" s="89">
        <f>Startliste!F24</f>
        <v>0</v>
      </c>
      <c r="G24" s="89">
        <f>Startliste!G24</f>
        <v>0</v>
      </c>
      <c r="H24" s="34"/>
      <c r="I24" s="34"/>
    </row>
    <row r="25" spans="1:9" x14ac:dyDescent="0.2">
      <c r="A25" s="106">
        <f>Startliste!AE25</f>
        <v>1</v>
      </c>
      <c r="B25" s="108" t="str">
        <f>IF((Startliste!O25&gt;0),Startliste!O25,"ikke bestået")</f>
        <v>ikke bestået</v>
      </c>
      <c r="C25" s="656">
        <f>Startliste!V25</f>
        <v>-1</v>
      </c>
      <c r="D25" s="106">
        <f>Startliste!A25</f>
        <v>24</v>
      </c>
      <c r="E25" s="156">
        <f>Startliste!E25</f>
        <v>0</v>
      </c>
      <c r="F25" s="89">
        <f>Startliste!F25</f>
        <v>0</v>
      </c>
      <c r="G25" s="89">
        <f>Startliste!G25</f>
        <v>0</v>
      </c>
      <c r="H25" s="34"/>
      <c r="I25" s="34"/>
    </row>
    <row r="26" spans="1:9" x14ac:dyDescent="0.2">
      <c r="A26" s="106">
        <f>Startliste!AE26</f>
        <v>1</v>
      </c>
      <c r="B26" s="108" t="str">
        <f>IF((Startliste!O26&gt;0),Startliste!O26,"ikke bestået")</f>
        <v>ikke bestået</v>
      </c>
      <c r="C26" s="656">
        <f>Startliste!V26</f>
        <v>-1</v>
      </c>
      <c r="D26" s="106">
        <f>Startliste!A26</f>
        <v>25</v>
      </c>
      <c r="E26" s="156">
        <f>Startliste!E26</f>
        <v>0</v>
      </c>
      <c r="F26" s="89">
        <f>Startliste!F26</f>
        <v>0</v>
      </c>
      <c r="G26" s="89">
        <f>Startliste!G26</f>
        <v>0</v>
      </c>
      <c r="H26" s="34"/>
      <c r="I26" s="34"/>
    </row>
    <row r="27" spans="1:9" x14ac:dyDescent="0.2">
      <c r="A27" s="106">
        <f>Startliste!AE27</f>
        <v>1</v>
      </c>
      <c r="B27" s="108" t="str">
        <f>IF((Startliste!O27&gt;0),Startliste!O27,"ikke bestået")</f>
        <v>ikke bestået</v>
      </c>
      <c r="C27" s="656">
        <f>Startliste!V27</f>
        <v>-1</v>
      </c>
      <c r="D27" s="106">
        <f>Startliste!A27</f>
        <v>26</v>
      </c>
      <c r="E27" s="156">
        <f>Startliste!E27</f>
        <v>0</v>
      </c>
      <c r="F27" s="89">
        <f>Startliste!F27</f>
        <v>0</v>
      </c>
      <c r="G27" s="89">
        <f>Startliste!G27</f>
        <v>0</v>
      </c>
      <c r="H27" s="34"/>
      <c r="I27" s="34"/>
    </row>
    <row r="28" spans="1:9" x14ac:dyDescent="0.2">
      <c r="A28" s="106">
        <f>Startliste!AE28</f>
        <v>1</v>
      </c>
      <c r="B28" s="108" t="str">
        <f>IF((Startliste!O28&gt;0),Startliste!O28,"ikke bestået")</f>
        <v>ikke bestået</v>
      </c>
      <c r="C28" s="656">
        <f>Startliste!V28</f>
        <v>-1</v>
      </c>
      <c r="D28" s="106">
        <f>Startliste!A28</f>
        <v>27</v>
      </c>
      <c r="E28" s="156">
        <f>Startliste!E28</f>
        <v>0</v>
      </c>
      <c r="F28" s="89">
        <f>Startliste!F28</f>
        <v>0</v>
      </c>
      <c r="G28" s="89">
        <f>Startliste!G28</f>
        <v>0</v>
      </c>
      <c r="H28" s="34"/>
      <c r="I28" s="34"/>
    </row>
    <row r="29" spans="1:9" x14ac:dyDescent="0.2">
      <c r="A29" s="106">
        <f>Startliste!AE29</f>
        <v>1</v>
      </c>
      <c r="B29" s="108" t="str">
        <f>IF((Startliste!O29&gt;0),Startliste!O29,"ikke bestået")</f>
        <v>ikke bestået</v>
      </c>
      <c r="C29" s="656">
        <f>Startliste!V29</f>
        <v>-1</v>
      </c>
      <c r="D29" s="106">
        <f>Startliste!A29</f>
        <v>28</v>
      </c>
      <c r="E29" s="156">
        <f>Startliste!E29</f>
        <v>0</v>
      </c>
      <c r="F29" s="89">
        <f>Startliste!F29</f>
        <v>0</v>
      </c>
      <c r="G29" s="89">
        <f>Startliste!G29</f>
        <v>0</v>
      </c>
      <c r="H29" s="34"/>
      <c r="I29" s="34"/>
    </row>
    <row r="30" spans="1:9" x14ac:dyDescent="0.2">
      <c r="A30" s="106">
        <f>Startliste!AE30</f>
        <v>1</v>
      </c>
      <c r="B30" s="108" t="str">
        <f>IF((Startliste!O30&gt;0),Startliste!O30,"ikke bestået")</f>
        <v>ikke bestået</v>
      </c>
      <c r="C30" s="656">
        <f>Startliste!V30</f>
        <v>-1</v>
      </c>
      <c r="D30" s="106">
        <f>Startliste!A30</f>
        <v>29</v>
      </c>
      <c r="E30" s="156">
        <f>Startliste!E30</f>
        <v>0</v>
      </c>
      <c r="F30" s="89">
        <f>Startliste!F30</f>
        <v>0</v>
      </c>
      <c r="G30" s="89">
        <f>Startliste!G30</f>
        <v>0</v>
      </c>
      <c r="H30" s="34"/>
      <c r="I30" s="34"/>
    </row>
    <row r="31" spans="1:9" x14ac:dyDescent="0.2">
      <c r="A31" s="106">
        <f>Startliste!AE31</f>
        <v>1</v>
      </c>
      <c r="B31" s="108" t="str">
        <f>IF((Startliste!O31&gt;0),Startliste!O31,"ikke bestået")</f>
        <v>ikke bestået</v>
      </c>
      <c r="C31" s="656">
        <f>Startliste!V31</f>
        <v>-1</v>
      </c>
      <c r="D31" s="106">
        <f>Startliste!A31</f>
        <v>30</v>
      </c>
      <c r="E31" s="156">
        <f>Startliste!E31</f>
        <v>0</v>
      </c>
      <c r="F31" s="89">
        <f>Startliste!F31</f>
        <v>0</v>
      </c>
      <c r="G31" s="89">
        <f>Startliste!G31</f>
        <v>0</v>
      </c>
      <c r="H31" s="34"/>
      <c r="I31" s="34"/>
    </row>
    <row r="32" spans="1:9" x14ac:dyDescent="0.2">
      <c r="A32" s="106">
        <f>Startliste!AE32</f>
        <v>1</v>
      </c>
      <c r="B32" s="108" t="str">
        <f>IF((Startliste!O32&gt;0),Startliste!O32,"ikke bestået")</f>
        <v>ikke bestået</v>
      </c>
      <c r="C32" s="656">
        <f>Startliste!V32</f>
        <v>-1</v>
      </c>
      <c r="D32" s="106">
        <f>Startliste!A32</f>
        <v>31</v>
      </c>
      <c r="E32" s="156">
        <f>Startliste!E32</f>
        <v>0</v>
      </c>
      <c r="F32" s="89">
        <f>Startliste!F32</f>
        <v>0</v>
      </c>
      <c r="G32" s="89">
        <f>Startliste!G32</f>
        <v>0</v>
      </c>
      <c r="H32" s="34"/>
      <c r="I32" s="34"/>
    </row>
    <row r="33" spans="1:9" x14ac:dyDescent="0.2">
      <c r="A33" s="106">
        <f>Startliste!AE33</f>
        <v>1</v>
      </c>
      <c r="B33" s="108" t="str">
        <f>IF((Startliste!O33&gt;0),Startliste!O33,"ikke bestået")</f>
        <v>ikke bestået</v>
      </c>
      <c r="C33" s="656">
        <f>Startliste!V33</f>
        <v>-1</v>
      </c>
      <c r="D33" s="106">
        <f>Startliste!A33</f>
        <v>32</v>
      </c>
      <c r="E33" s="156">
        <f>Startliste!E33</f>
        <v>0</v>
      </c>
      <c r="F33" s="89">
        <f>Startliste!F33</f>
        <v>0</v>
      </c>
      <c r="G33" s="89">
        <f>Startliste!G33</f>
        <v>0</v>
      </c>
      <c r="H33" s="34"/>
      <c r="I33" s="34"/>
    </row>
    <row r="34" spans="1:9" x14ac:dyDescent="0.2">
      <c r="A34" s="106">
        <f>Startliste!AE34</f>
        <v>1</v>
      </c>
      <c r="B34" s="108" t="str">
        <f>IF((Startliste!O34&gt;0),Startliste!O34,"ikke bestået")</f>
        <v>ikke bestået</v>
      </c>
      <c r="C34" s="656">
        <f>Startliste!V34</f>
        <v>-1</v>
      </c>
      <c r="D34" s="106">
        <f>Startliste!A34</f>
        <v>33</v>
      </c>
      <c r="E34" s="156">
        <f>Startliste!E34</f>
        <v>0</v>
      </c>
      <c r="F34" s="89">
        <f>Startliste!F34</f>
        <v>0</v>
      </c>
      <c r="G34" s="89">
        <f>Startliste!G34</f>
        <v>0</v>
      </c>
      <c r="H34" s="34"/>
      <c r="I34" s="34"/>
    </row>
    <row r="35" spans="1:9" x14ac:dyDescent="0.2">
      <c r="A35" s="106">
        <f>Startliste!AE35</f>
        <v>1</v>
      </c>
      <c r="B35" s="108" t="str">
        <f>IF((Startliste!O35&gt;0),Startliste!O35,"ikke bestået")</f>
        <v>ikke bestået</v>
      </c>
      <c r="C35" s="656">
        <f>Startliste!V35</f>
        <v>-1</v>
      </c>
      <c r="D35" s="106">
        <f>Startliste!A35</f>
        <v>34</v>
      </c>
      <c r="E35" s="156">
        <f>Startliste!E35</f>
        <v>0</v>
      </c>
      <c r="F35" s="89">
        <f>Startliste!F35</f>
        <v>0</v>
      </c>
      <c r="G35" s="89">
        <f>Startliste!G35</f>
        <v>0</v>
      </c>
      <c r="H35" s="34"/>
      <c r="I35" s="34"/>
    </row>
    <row r="36" spans="1:9" x14ac:dyDescent="0.2">
      <c r="A36" s="106">
        <f>Startliste!AE36</f>
        <v>1</v>
      </c>
      <c r="B36" s="108" t="str">
        <f>IF((Startliste!O36&gt;0),Startliste!O36,"ikke bestået")</f>
        <v>ikke bestået</v>
      </c>
      <c r="C36" s="656">
        <f>Startliste!V36</f>
        <v>-1</v>
      </c>
      <c r="D36" s="106">
        <f>Startliste!A36</f>
        <v>35</v>
      </c>
      <c r="E36" s="156">
        <f>Startliste!E36</f>
        <v>0</v>
      </c>
      <c r="F36" s="89">
        <f>Startliste!F36</f>
        <v>0</v>
      </c>
      <c r="G36" s="89">
        <f>Startliste!G36</f>
        <v>0</v>
      </c>
      <c r="H36" s="34"/>
      <c r="I36" s="34"/>
    </row>
    <row r="37" spans="1:9" x14ac:dyDescent="0.2">
      <c r="A37" s="106">
        <f>Startliste!AE37</f>
        <v>1</v>
      </c>
      <c r="B37" s="108" t="str">
        <f>IF((Startliste!O37&gt;0),Startliste!O37,"ikke bestået")</f>
        <v>ikke bestået</v>
      </c>
      <c r="C37" s="656">
        <f>Startliste!V37</f>
        <v>-1</v>
      </c>
      <c r="D37" s="106">
        <f>Startliste!A37</f>
        <v>36</v>
      </c>
      <c r="E37" s="156">
        <f>Startliste!E37</f>
        <v>0</v>
      </c>
      <c r="F37" s="89">
        <f>Startliste!F37</f>
        <v>0</v>
      </c>
      <c r="G37" s="89">
        <f>Startliste!G37</f>
        <v>0</v>
      </c>
      <c r="H37" s="34"/>
      <c r="I37" s="34"/>
    </row>
    <row r="38" spans="1:9" x14ac:dyDescent="0.2">
      <c r="A38" s="106">
        <f>Startliste!AE38</f>
        <v>1</v>
      </c>
      <c r="B38" s="108" t="str">
        <f>IF((Startliste!O38&gt;0),Startliste!O38,"ikke bestået")</f>
        <v>ikke bestået</v>
      </c>
      <c r="C38" s="656">
        <f>Startliste!V38</f>
        <v>-1</v>
      </c>
      <c r="D38" s="106">
        <f>Startliste!A38</f>
        <v>37</v>
      </c>
      <c r="E38" s="156">
        <f>Startliste!E38</f>
        <v>0</v>
      </c>
      <c r="F38" s="89">
        <f>Startliste!F38</f>
        <v>0</v>
      </c>
      <c r="G38" s="89">
        <f>Startliste!G38</f>
        <v>0</v>
      </c>
      <c r="H38" s="34"/>
      <c r="I38" s="34"/>
    </row>
    <row r="39" spans="1:9" x14ac:dyDescent="0.2">
      <c r="A39" s="106">
        <f>Startliste!AE39</f>
        <v>1</v>
      </c>
      <c r="B39" s="108" t="str">
        <f>IF((Startliste!O39&gt;0),Startliste!O39,"ikke bestået")</f>
        <v>ikke bestået</v>
      </c>
      <c r="C39" s="656">
        <f>Startliste!V39</f>
        <v>-1</v>
      </c>
      <c r="D39" s="106">
        <f>Startliste!A39</f>
        <v>38</v>
      </c>
      <c r="E39" s="156">
        <f>Startliste!E39</f>
        <v>0</v>
      </c>
      <c r="F39" s="89">
        <f>Startliste!F39</f>
        <v>0</v>
      </c>
      <c r="G39" s="89">
        <f>Startliste!G39</f>
        <v>0</v>
      </c>
      <c r="H39" s="34"/>
      <c r="I39" s="34"/>
    </row>
    <row r="40" spans="1:9" x14ac:dyDescent="0.2">
      <c r="A40" s="106">
        <f>Startliste!AE40</f>
        <v>1</v>
      </c>
      <c r="B40" s="108" t="str">
        <f>IF((Startliste!O40&gt;0),Startliste!O40,"ikke bestået")</f>
        <v>ikke bestået</v>
      </c>
      <c r="C40" s="656">
        <f>Startliste!V40</f>
        <v>-1</v>
      </c>
      <c r="D40" s="106">
        <f>Startliste!A40</f>
        <v>39</v>
      </c>
      <c r="E40" s="156">
        <f>Startliste!E40</f>
        <v>0</v>
      </c>
      <c r="F40" s="89">
        <f>Startliste!F40</f>
        <v>0</v>
      </c>
      <c r="G40" s="89">
        <f>Startliste!G40</f>
        <v>0</v>
      </c>
      <c r="H40" s="34"/>
      <c r="I40" s="34"/>
    </row>
    <row r="41" spans="1:9" x14ac:dyDescent="0.2">
      <c r="A41" s="106">
        <f>Startliste!AE41</f>
        <v>1</v>
      </c>
      <c r="B41" s="108" t="str">
        <f>IF((Startliste!O41&gt;0),Startliste!O41,"ikke bestået")</f>
        <v>ikke bestået</v>
      </c>
      <c r="C41" s="656">
        <f>Startliste!V41</f>
        <v>-1</v>
      </c>
      <c r="D41" s="106">
        <f>Startliste!A41</f>
        <v>40</v>
      </c>
      <c r="E41" s="156">
        <f>Startliste!E41</f>
        <v>0</v>
      </c>
      <c r="F41" s="89">
        <f>Startliste!F41</f>
        <v>0</v>
      </c>
      <c r="G41" s="89">
        <f>Startliste!G41</f>
        <v>0</v>
      </c>
      <c r="H41" s="34"/>
      <c r="I41" s="34"/>
    </row>
    <row r="42" spans="1:9" x14ac:dyDescent="0.2">
      <c r="A42" s="106">
        <f>Startliste!AE42</f>
        <v>1</v>
      </c>
      <c r="B42" s="108" t="str">
        <f>IF((Startliste!O42&gt;0),Startliste!O42,"ikke bestået")</f>
        <v>ikke bestået</v>
      </c>
      <c r="C42" s="656">
        <f>Startliste!V42</f>
        <v>-1</v>
      </c>
      <c r="D42" s="106">
        <f>Startliste!A42</f>
        <v>41</v>
      </c>
      <c r="E42" s="156">
        <f>Startliste!E42</f>
        <v>0</v>
      </c>
      <c r="F42" s="89">
        <f>Startliste!F42</f>
        <v>0</v>
      </c>
      <c r="G42" s="89">
        <f>Startliste!G42</f>
        <v>0</v>
      </c>
      <c r="H42" s="34"/>
      <c r="I42" s="34"/>
    </row>
    <row r="43" spans="1:9" x14ac:dyDescent="0.2">
      <c r="A43" s="106">
        <f>Startliste!AE43</f>
        <v>1</v>
      </c>
      <c r="B43" s="108" t="str">
        <f>IF((Startliste!O43&gt;0),Startliste!O43,"ikke bestået")</f>
        <v>ikke bestået</v>
      </c>
      <c r="C43" s="656">
        <f>Startliste!V43</f>
        <v>-1</v>
      </c>
      <c r="D43" s="106">
        <f>Startliste!A43</f>
        <v>42</v>
      </c>
      <c r="E43" s="156">
        <f>Startliste!E43</f>
        <v>0</v>
      </c>
      <c r="F43" s="89">
        <f>Startliste!F43</f>
        <v>0</v>
      </c>
      <c r="G43" s="89">
        <f>Startliste!G43</f>
        <v>0</v>
      </c>
      <c r="H43" s="34"/>
      <c r="I43" s="34"/>
    </row>
    <row r="44" spans="1:9" x14ac:dyDescent="0.2">
      <c r="A44" s="106">
        <f>Startliste!AE44</f>
        <v>1</v>
      </c>
      <c r="B44" s="108" t="str">
        <f>IF((Startliste!O44&gt;0),Startliste!O44,"ikke bestået")</f>
        <v>ikke bestået</v>
      </c>
      <c r="C44" s="656">
        <f>Startliste!V44</f>
        <v>-1</v>
      </c>
      <c r="D44" s="106">
        <f>Startliste!A44</f>
        <v>43</v>
      </c>
      <c r="E44" s="156">
        <f>Startliste!E44</f>
        <v>0</v>
      </c>
      <c r="F44" s="89">
        <f>Startliste!F44</f>
        <v>0</v>
      </c>
      <c r="G44" s="89">
        <f>Startliste!G44</f>
        <v>0</v>
      </c>
      <c r="H44" s="34"/>
      <c r="I44" s="34"/>
    </row>
    <row r="45" spans="1:9" x14ac:dyDescent="0.2">
      <c r="A45" s="106">
        <f>Startliste!AE45</f>
        <v>1</v>
      </c>
      <c r="B45" s="108" t="str">
        <f>IF((Startliste!O45&gt;0),Startliste!O45,"ikke bestået")</f>
        <v>ikke bestået</v>
      </c>
      <c r="C45" s="656">
        <f>Startliste!V45</f>
        <v>-1</v>
      </c>
      <c r="D45" s="106">
        <f>Startliste!A45</f>
        <v>44</v>
      </c>
      <c r="E45" s="156">
        <f>Startliste!E45</f>
        <v>0</v>
      </c>
      <c r="F45" s="89">
        <f>Startliste!F45</f>
        <v>0</v>
      </c>
      <c r="G45" s="89">
        <f>Startliste!G45</f>
        <v>0</v>
      </c>
      <c r="H45" s="34"/>
      <c r="I45" s="34"/>
    </row>
    <row r="46" spans="1:9" x14ac:dyDescent="0.2">
      <c r="A46" s="106">
        <f>Startliste!AE46</f>
        <v>1</v>
      </c>
      <c r="B46" s="108" t="str">
        <f>IF((Startliste!O46&gt;0),Startliste!O46,"ikke bestået")</f>
        <v>ikke bestået</v>
      </c>
      <c r="C46" s="656">
        <f>Startliste!V46</f>
        <v>-1</v>
      </c>
      <c r="D46" s="106">
        <f>Startliste!A46</f>
        <v>45</v>
      </c>
      <c r="E46" s="156">
        <f>Startliste!E46</f>
        <v>0</v>
      </c>
      <c r="F46" s="89">
        <f>Startliste!F46</f>
        <v>0</v>
      </c>
      <c r="G46" s="89">
        <f>Startliste!G46</f>
        <v>0</v>
      </c>
      <c r="H46" s="34"/>
      <c r="I46" s="34"/>
    </row>
    <row r="47" spans="1:9" x14ac:dyDescent="0.2">
      <c r="A47" s="106">
        <f>Startliste!AE47</f>
        <v>1</v>
      </c>
      <c r="B47" s="108" t="str">
        <f>IF((Startliste!O47&gt;0),Startliste!O47,"ikke bestået")</f>
        <v>ikke bestået</v>
      </c>
      <c r="C47" s="656">
        <f>Startliste!V47</f>
        <v>-1</v>
      </c>
      <c r="D47" s="106">
        <f>Startliste!A47</f>
        <v>46</v>
      </c>
      <c r="E47" s="156">
        <f>Startliste!E47</f>
        <v>0</v>
      </c>
      <c r="F47" s="89">
        <f>Startliste!F47</f>
        <v>0</v>
      </c>
      <c r="G47" s="89">
        <f>Startliste!G47</f>
        <v>0</v>
      </c>
      <c r="H47" s="34"/>
      <c r="I47" s="34"/>
    </row>
    <row r="48" spans="1:9" x14ac:dyDescent="0.2">
      <c r="A48" s="106">
        <f>Startliste!AE48</f>
        <v>1</v>
      </c>
      <c r="B48" s="108" t="str">
        <f>IF((Startliste!O48&gt;0),Startliste!O48,"ikke bestået")</f>
        <v>ikke bestået</v>
      </c>
      <c r="C48" s="656">
        <f>Startliste!V48</f>
        <v>-1</v>
      </c>
      <c r="D48" s="106">
        <f>Startliste!A48</f>
        <v>47</v>
      </c>
      <c r="E48" s="156">
        <f>Startliste!E48</f>
        <v>0</v>
      </c>
      <c r="F48" s="89">
        <f>Startliste!F48</f>
        <v>0</v>
      </c>
      <c r="G48" s="89">
        <f>Startliste!G48</f>
        <v>0</v>
      </c>
      <c r="H48" s="34"/>
      <c r="I48" s="34"/>
    </row>
    <row r="49" spans="1:9" x14ac:dyDescent="0.2">
      <c r="A49" s="106">
        <f>Startliste!AE49</f>
        <v>1</v>
      </c>
      <c r="B49" s="108" t="str">
        <f>IF((Startliste!O49&gt;0),Startliste!O49,"ikke bestået")</f>
        <v>ikke bestået</v>
      </c>
      <c r="C49" s="656">
        <f>Startliste!V49</f>
        <v>-1</v>
      </c>
      <c r="D49" s="106">
        <f>Startliste!A49</f>
        <v>48</v>
      </c>
      <c r="E49" s="156">
        <f>Startliste!E49</f>
        <v>0</v>
      </c>
      <c r="F49" s="89">
        <f>Startliste!F49</f>
        <v>0</v>
      </c>
      <c r="G49" s="89">
        <f>Startliste!G49</f>
        <v>0</v>
      </c>
      <c r="H49" s="34"/>
      <c r="I49" s="34"/>
    </row>
    <row r="50" spans="1:9" x14ac:dyDescent="0.2">
      <c r="A50" s="106">
        <f>Startliste!AE50</f>
        <v>1</v>
      </c>
      <c r="B50" s="108" t="str">
        <f>IF((Startliste!O50&gt;0),Startliste!O50,"ikke bestået")</f>
        <v>ikke bestået</v>
      </c>
      <c r="C50" s="656">
        <f>Startliste!V50</f>
        <v>-1</v>
      </c>
      <c r="D50" s="106">
        <f>Startliste!A50</f>
        <v>49</v>
      </c>
      <c r="E50" s="156">
        <f>Startliste!E50</f>
        <v>0</v>
      </c>
      <c r="F50" s="89">
        <f>Startliste!F50</f>
        <v>0</v>
      </c>
      <c r="G50" s="89">
        <f>Startliste!G50</f>
        <v>0</v>
      </c>
      <c r="H50" s="34"/>
      <c r="I50" s="34"/>
    </row>
    <row r="51" spans="1:9" x14ac:dyDescent="0.2">
      <c r="A51" s="106">
        <f>Startliste!AE51</f>
        <v>1</v>
      </c>
      <c r="B51" s="108" t="str">
        <f>IF((Startliste!O51&gt;0),Startliste!O51,"ikke bestået")</f>
        <v>ikke bestået</v>
      </c>
      <c r="C51" s="656">
        <f>Startliste!V51</f>
        <v>-1</v>
      </c>
      <c r="D51" s="106">
        <f>Startliste!A51</f>
        <v>50</v>
      </c>
      <c r="E51" s="156">
        <f>Startliste!E51</f>
        <v>0</v>
      </c>
      <c r="F51" s="89">
        <f>Startliste!F51</f>
        <v>0</v>
      </c>
      <c r="G51" s="89">
        <f>Startliste!G51</f>
        <v>0</v>
      </c>
      <c r="H51" s="34"/>
      <c r="I51" s="34"/>
    </row>
    <row r="52" spans="1:9" x14ac:dyDescent="0.2">
      <c r="A52" s="106">
        <f>Startliste!AE52</f>
        <v>1</v>
      </c>
      <c r="B52" s="108" t="str">
        <f>IF((Startliste!O52&gt;0),Startliste!O52,"ikke bestået")</f>
        <v>ikke bestået</v>
      </c>
      <c r="C52" s="656">
        <f>Startliste!V52</f>
        <v>-1</v>
      </c>
      <c r="D52" s="106">
        <f>Startliste!A52</f>
        <v>51</v>
      </c>
      <c r="E52" s="156">
        <f>Startliste!E52</f>
        <v>0</v>
      </c>
      <c r="F52" s="89">
        <f>Startliste!F52</f>
        <v>0</v>
      </c>
      <c r="G52" s="89">
        <f>Startliste!G52</f>
        <v>0</v>
      </c>
      <c r="H52" s="34"/>
      <c r="I52" s="34"/>
    </row>
    <row r="53" spans="1:9" x14ac:dyDescent="0.2">
      <c r="A53" s="106">
        <f>Startliste!AE53</f>
        <v>1</v>
      </c>
      <c r="B53" s="108" t="str">
        <f>IF((Startliste!O53&gt;0),Startliste!O53,"ikke bestået")</f>
        <v>ikke bestået</v>
      </c>
      <c r="C53" s="656">
        <f>Startliste!V53</f>
        <v>-1</v>
      </c>
      <c r="D53" s="106">
        <f>Startliste!A53</f>
        <v>52</v>
      </c>
      <c r="E53" s="156">
        <f>Startliste!E53</f>
        <v>0</v>
      </c>
      <c r="F53" s="89">
        <f>Startliste!F53</f>
        <v>0</v>
      </c>
      <c r="G53" s="89">
        <f>Startliste!G53</f>
        <v>0</v>
      </c>
      <c r="H53" s="34"/>
      <c r="I53" s="34"/>
    </row>
    <row r="54" spans="1:9" x14ac:dyDescent="0.2">
      <c r="A54" s="106">
        <f>Startliste!AE54</f>
        <v>1</v>
      </c>
      <c r="B54" s="108" t="str">
        <f>IF((Startliste!O54&gt;0),Startliste!O54,"ikke bestået")</f>
        <v>ikke bestået</v>
      </c>
      <c r="C54" s="656">
        <f>Startliste!V54</f>
        <v>-1</v>
      </c>
      <c r="D54" s="106">
        <f>Startliste!A54</f>
        <v>53</v>
      </c>
      <c r="E54" s="156">
        <f>Startliste!E54</f>
        <v>0</v>
      </c>
      <c r="F54" s="89">
        <f>Startliste!F54</f>
        <v>0</v>
      </c>
      <c r="G54" s="89">
        <f>Startliste!G54</f>
        <v>0</v>
      </c>
      <c r="H54" s="34"/>
      <c r="I54" s="34"/>
    </row>
    <row r="55" spans="1:9" x14ac:dyDescent="0.2">
      <c r="A55" s="106">
        <f>Startliste!AE55</f>
        <v>1</v>
      </c>
      <c r="B55" s="108" t="str">
        <f>IF((Startliste!O55&gt;0),Startliste!O55,"ikke bestået")</f>
        <v>ikke bestået</v>
      </c>
      <c r="C55" s="656">
        <f>Startliste!V55</f>
        <v>-1</v>
      </c>
      <c r="D55" s="106">
        <f>Startliste!A55</f>
        <v>54</v>
      </c>
      <c r="E55" s="156">
        <f>Startliste!E55</f>
        <v>0</v>
      </c>
      <c r="F55" s="89">
        <f>Startliste!F55</f>
        <v>0</v>
      </c>
      <c r="G55" s="89">
        <f>Startliste!G55</f>
        <v>0</v>
      </c>
      <c r="H55" s="34"/>
      <c r="I55" s="34"/>
    </row>
    <row r="56" spans="1:9" x14ac:dyDescent="0.2">
      <c r="A56" s="106">
        <f>Startliste!AE56</f>
        <v>1</v>
      </c>
      <c r="B56" s="108" t="str">
        <f>IF((Startliste!O56&gt;0),Startliste!O56,"ikke bestået")</f>
        <v>ikke bestået</v>
      </c>
      <c r="C56" s="656">
        <f>Startliste!V56</f>
        <v>-1</v>
      </c>
      <c r="D56" s="106">
        <f>Startliste!A56</f>
        <v>55</v>
      </c>
      <c r="E56" s="156">
        <f>Startliste!E56</f>
        <v>0</v>
      </c>
      <c r="F56" s="89">
        <f>Startliste!F56</f>
        <v>0</v>
      </c>
      <c r="G56" s="89">
        <f>Startliste!G56</f>
        <v>0</v>
      </c>
      <c r="H56" s="34"/>
      <c r="I56" s="34"/>
    </row>
    <row r="57" spans="1:9" x14ac:dyDescent="0.2">
      <c r="A57" s="106">
        <f>Startliste!AE57</f>
        <v>1</v>
      </c>
      <c r="B57" s="108" t="str">
        <f>IF((Startliste!O57&gt;0),Startliste!O57,"ikke bestået")</f>
        <v>ikke bestået</v>
      </c>
      <c r="C57" s="656">
        <f>Startliste!V57</f>
        <v>-1</v>
      </c>
      <c r="D57" s="106">
        <f>Startliste!A57</f>
        <v>56</v>
      </c>
      <c r="E57" s="156">
        <f>Startliste!E57</f>
        <v>0</v>
      </c>
      <c r="F57" s="89">
        <f>Startliste!F57</f>
        <v>0</v>
      </c>
      <c r="G57" s="89">
        <f>Startliste!G57</f>
        <v>0</v>
      </c>
      <c r="H57" s="34"/>
      <c r="I57" s="34"/>
    </row>
    <row r="58" spans="1:9" x14ac:dyDescent="0.2">
      <c r="A58" s="106">
        <f>Startliste!AE58</f>
        <v>1</v>
      </c>
      <c r="B58" s="108" t="str">
        <f>IF((Startliste!O58&gt;0),Startliste!O58,"ikke bestået")</f>
        <v>ikke bestået</v>
      </c>
      <c r="C58" s="656">
        <f>Startliste!V58</f>
        <v>-1</v>
      </c>
      <c r="D58" s="106">
        <f>Startliste!A58</f>
        <v>57</v>
      </c>
      <c r="E58" s="156">
        <f>Startliste!E58</f>
        <v>0</v>
      </c>
      <c r="F58" s="89">
        <f>Startliste!F58</f>
        <v>0</v>
      </c>
      <c r="G58" s="89">
        <f>Startliste!G58</f>
        <v>0</v>
      </c>
      <c r="H58" s="34"/>
      <c r="I58" s="34"/>
    </row>
    <row r="59" spans="1:9" x14ac:dyDescent="0.2">
      <c r="A59" s="106">
        <f>Startliste!AE59</f>
        <v>1</v>
      </c>
      <c r="B59" s="108" t="str">
        <f>IF((Startliste!O59&gt;0),Startliste!O59,"ikke bestået")</f>
        <v>ikke bestået</v>
      </c>
      <c r="C59" s="656">
        <f>Startliste!V59</f>
        <v>-1</v>
      </c>
      <c r="D59" s="106">
        <f>Startliste!A59</f>
        <v>58</v>
      </c>
      <c r="E59" s="156">
        <f>Startliste!E59</f>
        <v>0</v>
      </c>
      <c r="F59" s="89">
        <f>Startliste!F59</f>
        <v>0</v>
      </c>
      <c r="G59" s="89">
        <f>Startliste!G59</f>
        <v>0</v>
      </c>
      <c r="H59" s="34"/>
      <c r="I59" s="34"/>
    </row>
    <row r="60" spans="1:9" ht="12.75" customHeight="1" x14ac:dyDescent="0.2">
      <c r="A60" s="106">
        <f>Startliste!AE60</f>
        <v>1</v>
      </c>
      <c r="B60" s="108" t="str">
        <f>IF((Startliste!O60&gt;0),Startliste!O60,"ikke bestået")</f>
        <v>ikke bestået</v>
      </c>
      <c r="C60" s="656">
        <f>Startliste!V60</f>
        <v>-1</v>
      </c>
      <c r="D60" s="106">
        <f>Startliste!A60</f>
        <v>59</v>
      </c>
      <c r="E60" s="156">
        <f>Startliste!E60</f>
        <v>0</v>
      </c>
      <c r="F60" s="89">
        <f>Startliste!F60</f>
        <v>0</v>
      </c>
      <c r="G60" s="89">
        <f>Startliste!G60</f>
        <v>0</v>
      </c>
    </row>
    <row r="61" spans="1:9" ht="12.75" customHeight="1" x14ac:dyDescent="0.2">
      <c r="A61" s="106">
        <f>Startliste!AE61</f>
        <v>1</v>
      </c>
      <c r="B61" s="108" t="str">
        <f>IF((Startliste!O61&gt;0),Startliste!O61,"ikke bestået")</f>
        <v>ikke bestået</v>
      </c>
      <c r="C61" s="656">
        <f>Startliste!V61</f>
        <v>-1</v>
      </c>
      <c r="D61" s="106">
        <f>Startliste!A61</f>
        <v>60</v>
      </c>
      <c r="E61" s="156">
        <f>Startliste!E61</f>
        <v>0</v>
      </c>
      <c r="F61" s="89">
        <f>Startliste!F61</f>
        <v>0</v>
      </c>
      <c r="G61" s="89">
        <f>Startliste!G61</f>
        <v>0</v>
      </c>
    </row>
    <row r="62" spans="1:9" ht="12.75" customHeight="1" x14ac:dyDescent="0.2">
      <c r="A62" s="106">
        <f>Startliste!AE62</f>
        <v>1</v>
      </c>
      <c r="B62" s="108" t="str">
        <f>IF((Startliste!O62&gt;0),Startliste!O62,"ikke bestået")</f>
        <v>ikke bestået</v>
      </c>
      <c r="C62" s="656">
        <f>Startliste!V62</f>
        <v>-1</v>
      </c>
      <c r="D62" s="106">
        <f>Startliste!A62</f>
        <v>61</v>
      </c>
      <c r="E62" s="156">
        <f>Startliste!E62</f>
        <v>0</v>
      </c>
      <c r="F62" s="89">
        <f>Startliste!F62</f>
        <v>0</v>
      </c>
      <c r="G62" s="89">
        <f>Startliste!G62</f>
        <v>0</v>
      </c>
    </row>
    <row r="63" spans="1:9" ht="12.75" customHeight="1" x14ac:dyDescent="0.2">
      <c r="A63" s="106">
        <f>Startliste!AE63</f>
        <v>1</v>
      </c>
      <c r="B63" s="108" t="str">
        <f>IF((Startliste!O63&gt;0),Startliste!O63,"ikke bestået")</f>
        <v>ikke bestået</v>
      </c>
      <c r="C63" s="656">
        <f>Startliste!V63</f>
        <v>-1</v>
      </c>
      <c r="D63" s="106">
        <f>Startliste!A63</f>
        <v>62</v>
      </c>
      <c r="E63" s="156">
        <f>Startliste!E63</f>
        <v>0</v>
      </c>
      <c r="F63" s="89">
        <f>Startliste!F63</f>
        <v>0</v>
      </c>
      <c r="G63" s="89">
        <f>Startliste!G63</f>
        <v>0</v>
      </c>
    </row>
    <row r="64" spans="1:9" ht="12.75" customHeight="1" x14ac:dyDescent="0.2">
      <c r="A64" s="106">
        <f>Startliste!AE64</f>
        <v>1</v>
      </c>
      <c r="B64" s="108" t="str">
        <f>IF((Startliste!O64&gt;0),Startliste!O64,"ikke bestået")</f>
        <v>ikke bestået</v>
      </c>
      <c r="C64" s="656">
        <f>Startliste!V64</f>
        <v>-1</v>
      </c>
      <c r="D64" s="106">
        <f>Startliste!A64</f>
        <v>63</v>
      </c>
      <c r="E64" s="156">
        <f>Startliste!E64</f>
        <v>0</v>
      </c>
      <c r="F64" s="89">
        <f>Startliste!F64</f>
        <v>0</v>
      </c>
      <c r="G64" s="89">
        <f>Startliste!G64</f>
        <v>0</v>
      </c>
    </row>
    <row r="65" spans="1:7" ht="12.75" customHeight="1" x14ac:dyDescent="0.2">
      <c r="A65" s="106">
        <f>Startliste!AE65</f>
        <v>1</v>
      </c>
      <c r="B65" s="108" t="str">
        <f>IF((Startliste!O65&gt;0),Startliste!O65,"ikke bestået")</f>
        <v>ikke bestået</v>
      </c>
      <c r="C65" s="656">
        <f>Startliste!V65</f>
        <v>-1</v>
      </c>
      <c r="D65" s="106">
        <f>Startliste!A65</f>
        <v>64</v>
      </c>
      <c r="E65" s="156">
        <f>Startliste!E65</f>
        <v>0</v>
      </c>
      <c r="F65" s="89">
        <f>Startliste!F65</f>
        <v>0</v>
      </c>
      <c r="G65" s="89">
        <f>Startliste!G65</f>
        <v>0</v>
      </c>
    </row>
    <row r="66" spans="1:7" ht="12.75" customHeight="1" x14ac:dyDescent="0.2">
      <c r="A66" s="106">
        <f>Startliste!AE66</f>
        <v>1</v>
      </c>
      <c r="B66" s="108" t="str">
        <f>IF((Startliste!O66&gt;0),Startliste!O66,"ikke bestået")</f>
        <v>ikke bestået</v>
      </c>
      <c r="C66" s="656">
        <f>Startliste!V66</f>
        <v>-1</v>
      </c>
      <c r="D66" s="106">
        <f>Startliste!A66</f>
        <v>65</v>
      </c>
      <c r="E66" s="156">
        <f>Startliste!E66</f>
        <v>0</v>
      </c>
      <c r="F66" s="89">
        <f>Startliste!F66</f>
        <v>0</v>
      </c>
      <c r="G66" s="89">
        <f>Startliste!G66</f>
        <v>0</v>
      </c>
    </row>
    <row r="67" spans="1:7" ht="12.75" customHeight="1" x14ac:dyDescent="0.2">
      <c r="A67" s="106">
        <f>Startliste!AE67</f>
        <v>1</v>
      </c>
      <c r="B67" s="108" t="str">
        <f>IF((Startliste!O67&gt;0),Startliste!O67,"ikke bestået")</f>
        <v>ikke bestået</v>
      </c>
      <c r="C67" s="656">
        <f>Startliste!V67</f>
        <v>-1</v>
      </c>
      <c r="D67" s="106">
        <f>Startliste!A67</f>
        <v>66</v>
      </c>
      <c r="E67" s="156">
        <f>Startliste!E67</f>
        <v>0</v>
      </c>
      <c r="F67" s="89">
        <f>Startliste!F67</f>
        <v>0</v>
      </c>
      <c r="G67" s="89">
        <f>Startliste!G67</f>
        <v>0</v>
      </c>
    </row>
    <row r="68" spans="1:7" ht="12.75" customHeight="1" x14ac:dyDescent="0.2">
      <c r="B68" s="62"/>
      <c r="C68" s="14"/>
    </row>
    <row r="69" spans="1:7" ht="12.75" customHeight="1" x14ac:dyDescent="0.2">
      <c r="B69" s="62"/>
      <c r="C69" s="14"/>
    </row>
    <row r="70" spans="1:7" ht="12.75" customHeight="1" x14ac:dyDescent="0.2">
      <c r="B70" s="62"/>
      <c r="C70" s="14"/>
    </row>
    <row r="71" spans="1:7" ht="12.75" customHeight="1" x14ac:dyDescent="0.2">
      <c r="B71" s="62"/>
      <c r="C71" s="14"/>
    </row>
    <row r="72" spans="1:7" ht="12.75" customHeight="1" x14ac:dyDescent="0.2">
      <c r="B72" s="62"/>
      <c r="C72" s="14"/>
    </row>
    <row r="73" spans="1:7" ht="12.75" customHeight="1" x14ac:dyDescent="0.2">
      <c r="B73" s="62"/>
      <c r="C73" s="14"/>
    </row>
    <row r="74" spans="1:7" ht="12.75" customHeight="1" x14ac:dyDescent="0.2">
      <c r="B74" s="62"/>
      <c r="C74" s="14"/>
    </row>
  </sheetData>
  <sortState xmlns:xlrd2="http://schemas.microsoft.com/office/spreadsheetml/2017/richdata2" ref="A13:M74">
    <sortCondition ref="D2:D74"/>
  </sortState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8"/>
  <sheetViews>
    <sheetView workbookViewId="0">
      <pane ySplit="1" topLeftCell="A2" activePane="bottomLeft" state="frozen"/>
      <selection activeCell="B69" sqref="B69"/>
      <selection pane="bottomLeft" activeCell="A3" sqref="A3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8" customWidth="1"/>
    <col min="4" max="4" width="7.28515625" style="14" customWidth="1"/>
    <col min="5" max="5" width="16.140625" style="54" customWidth="1"/>
    <col min="6" max="6" width="17.7109375" style="34" customWidth="1"/>
    <col min="7" max="7" width="25" style="34" customWidth="1"/>
    <col min="8" max="9" width="8" style="34"/>
    <col min="10" max="10" width="19" style="14" bestFit="1" customWidth="1"/>
    <col min="11" max="13" width="8" style="14"/>
  </cols>
  <sheetData>
    <row r="1" spans="1:13" s="651" customFormat="1" ht="24" customHeight="1" x14ac:dyDescent="0.2">
      <c r="A1" s="627" t="s">
        <v>108</v>
      </c>
      <c r="B1" s="627" t="s">
        <v>103</v>
      </c>
      <c r="C1" s="647" t="s">
        <v>104</v>
      </c>
      <c r="D1" s="627" t="str">
        <f>Startliste!A1</f>
        <v>Rygnr.</v>
      </c>
      <c r="E1" s="648" t="str">
        <f>Startliste!E1</f>
        <v>Fornavn</v>
      </c>
      <c r="F1" s="649" t="str">
        <f>Startliste!F1</f>
        <v>Efternavn</v>
      </c>
      <c r="G1" s="649" t="str">
        <f>Startliste!G1</f>
        <v>Hest</v>
      </c>
      <c r="H1" s="1"/>
      <c r="I1" s="1"/>
      <c r="J1" s="685" t="s">
        <v>261</v>
      </c>
      <c r="K1" s="645"/>
      <c r="L1" s="645"/>
      <c r="M1" s="645"/>
    </row>
    <row r="2" spans="1:13" x14ac:dyDescent="0.2">
      <c r="A2" s="106">
        <f>Startliste!AF2</f>
        <v>1</v>
      </c>
      <c r="B2" s="108" t="str">
        <f>IF((Startliste!P2&gt;0),Startliste!P2,"ikke bestået")</f>
        <v>ikke bestået</v>
      </c>
      <c r="C2" s="656">
        <f>Startliste!W2</f>
        <v>-1</v>
      </c>
      <c r="D2" s="106">
        <f>Startliste!A2</f>
        <v>1</v>
      </c>
      <c r="E2" s="156">
        <f>Startliste!E2</f>
        <v>0</v>
      </c>
      <c r="F2" s="89">
        <f>Startliste!F2</f>
        <v>0</v>
      </c>
      <c r="G2" s="89">
        <f>Startliste!G2</f>
        <v>0</v>
      </c>
    </row>
    <row r="3" spans="1:13" x14ac:dyDescent="0.2">
      <c r="A3" s="106">
        <f>Startliste!AF3</f>
        <v>1</v>
      </c>
      <c r="B3" s="108" t="str">
        <f>IF((Startliste!P3&gt;0),Startliste!P3,"ikke bestået")</f>
        <v>ikke bestået</v>
      </c>
      <c r="C3" s="656">
        <f>Startliste!W3</f>
        <v>-1</v>
      </c>
      <c r="D3" s="106">
        <f>Startliste!A3</f>
        <v>2</v>
      </c>
      <c r="E3" s="156">
        <f>Startliste!E3</f>
        <v>0</v>
      </c>
      <c r="F3" s="89">
        <f>Startliste!F3</f>
        <v>0</v>
      </c>
      <c r="G3" s="89">
        <f>Startliste!G3</f>
        <v>0</v>
      </c>
    </row>
    <row r="4" spans="1:13" x14ac:dyDescent="0.2">
      <c r="A4" s="106">
        <f>Startliste!AF4</f>
        <v>1</v>
      </c>
      <c r="B4" s="108" t="str">
        <f>IF((Startliste!P4&gt;0),Startliste!P4,"ikke bestået")</f>
        <v>ikke bestået</v>
      </c>
      <c r="C4" s="656">
        <f>Startliste!W4</f>
        <v>-1</v>
      </c>
      <c r="D4" s="106">
        <f>Startliste!A4</f>
        <v>3</v>
      </c>
      <c r="E4" s="156">
        <f>Startliste!E4</f>
        <v>0</v>
      </c>
      <c r="F4" s="89">
        <f>Startliste!F4</f>
        <v>0</v>
      </c>
      <c r="G4" s="89">
        <f>Startliste!G4</f>
        <v>0</v>
      </c>
    </row>
    <row r="5" spans="1:13" x14ac:dyDescent="0.2">
      <c r="A5" s="106">
        <f>Startliste!AF5</f>
        <v>1</v>
      </c>
      <c r="B5" s="108" t="str">
        <f>IF((Startliste!P5&gt;0),Startliste!P5,"ikke bestået")</f>
        <v>ikke bestået</v>
      </c>
      <c r="C5" s="656">
        <f>Startliste!W5</f>
        <v>-1</v>
      </c>
      <c r="D5" s="106">
        <f>Startliste!A5</f>
        <v>4</v>
      </c>
      <c r="E5" s="156">
        <f>Startliste!E5</f>
        <v>0</v>
      </c>
      <c r="F5" s="89">
        <f>Startliste!F5</f>
        <v>0</v>
      </c>
      <c r="G5" s="89">
        <f>Startliste!G5</f>
        <v>0</v>
      </c>
    </row>
    <row r="6" spans="1:13" x14ac:dyDescent="0.2">
      <c r="A6" s="106">
        <f>Startliste!AF6</f>
        <v>1</v>
      </c>
      <c r="B6" s="108" t="str">
        <f>IF((Startliste!P6&gt;0),Startliste!P6,"ikke bestået")</f>
        <v>ikke bestået</v>
      </c>
      <c r="C6" s="656">
        <f>Startliste!W6</f>
        <v>-1</v>
      </c>
      <c r="D6" s="106">
        <f>Startliste!A6</f>
        <v>5</v>
      </c>
      <c r="E6" s="156">
        <f>Startliste!E6</f>
        <v>0</v>
      </c>
      <c r="F6" s="89">
        <f>Startliste!F6</f>
        <v>0</v>
      </c>
      <c r="G6" s="89">
        <f>Startliste!G6</f>
        <v>0</v>
      </c>
    </row>
    <row r="7" spans="1:13" x14ac:dyDescent="0.2">
      <c r="A7" s="106">
        <f>Startliste!AF7</f>
        <v>1</v>
      </c>
      <c r="B7" s="108" t="str">
        <f>IF((Startliste!P7&gt;0),Startliste!P7,"ikke bestået")</f>
        <v>ikke bestået</v>
      </c>
      <c r="C7" s="656">
        <f>Startliste!W7</f>
        <v>-1</v>
      </c>
      <c r="D7" s="106">
        <f>Startliste!A7</f>
        <v>6</v>
      </c>
      <c r="E7" s="156">
        <f>Startliste!E7</f>
        <v>0</v>
      </c>
      <c r="F7" s="89">
        <f>Startliste!F7</f>
        <v>0</v>
      </c>
      <c r="G7" s="89">
        <f>Startliste!G7</f>
        <v>0</v>
      </c>
    </row>
    <row r="8" spans="1:13" x14ac:dyDescent="0.2">
      <c r="A8" s="106">
        <f>Startliste!AF8</f>
        <v>1</v>
      </c>
      <c r="B8" s="108" t="str">
        <f>IF((Startliste!P8&gt;0),Startliste!P8,"ikke bestået")</f>
        <v>ikke bestået</v>
      </c>
      <c r="C8" s="656">
        <f>Startliste!W8</f>
        <v>-1</v>
      </c>
      <c r="D8" s="106">
        <f>Startliste!A8</f>
        <v>7</v>
      </c>
      <c r="E8" s="156">
        <f>Startliste!E8</f>
        <v>0</v>
      </c>
      <c r="F8" s="89">
        <f>Startliste!F8</f>
        <v>0</v>
      </c>
      <c r="G8" s="89">
        <f>Startliste!G8</f>
        <v>0</v>
      </c>
    </row>
    <row r="9" spans="1:13" x14ac:dyDescent="0.2">
      <c r="A9" s="106">
        <f>Startliste!AF9</f>
        <v>1</v>
      </c>
      <c r="B9" s="108" t="str">
        <f>IF((Startliste!P9&gt;0),Startliste!P9,"ikke bestået")</f>
        <v>ikke bestået</v>
      </c>
      <c r="C9" s="656">
        <f>Startliste!W9</f>
        <v>-1</v>
      </c>
      <c r="D9" s="106">
        <f>Startliste!A9</f>
        <v>8</v>
      </c>
      <c r="E9" s="156">
        <f>Startliste!E9</f>
        <v>0</v>
      </c>
      <c r="F9" s="89">
        <f>Startliste!F9</f>
        <v>0</v>
      </c>
      <c r="G9" s="89">
        <f>Startliste!G9</f>
        <v>0</v>
      </c>
    </row>
    <row r="10" spans="1:13" x14ac:dyDescent="0.2">
      <c r="A10" s="106">
        <f>Startliste!AF10</f>
        <v>1</v>
      </c>
      <c r="B10" s="108" t="str">
        <f>IF((Startliste!P10&gt;0),Startliste!P10,"ikke bestået")</f>
        <v>ikke bestået</v>
      </c>
      <c r="C10" s="656">
        <f>Startliste!W10</f>
        <v>-1</v>
      </c>
      <c r="D10" s="106">
        <f>Startliste!A10</f>
        <v>9</v>
      </c>
      <c r="E10" s="156">
        <f>Startliste!E10</f>
        <v>0</v>
      </c>
      <c r="F10" s="89">
        <f>Startliste!F10</f>
        <v>0</v>
      </c>
      <c r="G10" s="89">
        <f>Startliste!G10</f>
        <v>0</v>
      </c>
    </row>
    <row r="11" spans="1:13" x14ac:dyDescent="0.2">
      <c r="A11" s="106">
        <f>Startliste!AF11</f>
        <v>1</v>
      </c>
      <c r="B11" s="108" t="str">
        <f>IF((Startliste!P11&gt;0),Startliste!P11,"ikke bestået")</f>
        <v>ikke bestået</v>
      </c>
      <c r="C11" s="656">
        <f>Startliste!W11</f>
        <v>-1</v>
      </c>
      <c r="D11" s="106">
        <f>Startliste!A11</f>
        <v>10</v>
      </c>
      <c r="E11" s="156">
        <f>Startliste!E11</f>
        <v>0</v>
      </c>
      <c r="F11" s="89">
        <f>Startliste!F11</f>
        <v>0</v>
      </c>
      <c r="G11" s="89">
        <f>Startliste!G11</f>
        <v>0</v>
      </c>
    </row>
    <row r="12" spans="1:13" x14ac:dyDescent="0.2">
      <c r="A12" s="106">
        <f>Startliste!AF12</f>
        <v>1</v>
      </c>
      <c r="B12" s="108" t="str">
        <f>IF((Startliste!P12&gt;0),Startliste!P12,"ikke bestået")</f>
        <v>ikke bestået</v>
      </c>
      <c r="C12" s="656">
        <f>Startliste!W12</f>
        <v>-1</v>
      </c>
      <c r="D12" s="106">
        <f>Startliste!A12</f>
        <v>11</v>
      </c>
      <c r="E12" s="156">
        <f>Startliste!E12</f>
        <v>0</v>
      </c>
      <c r="F12" s="89">
        <f>Startliste!F12</f>
        <v>0</v>
      </c>
      <c r="G12" s="89">
        <f>Startliste!G12</f>
        <v>0</v>
      </c>
    </row>
    <row r="13" spans="1:13" x14ac:dyDescent="0.2">
      <c r="A13" s="106">
        <f>Startliste!AF13</f>
        <v>1</v>
      </c>
      <c r="B13" s="108" t="str">
        <f>IF((Startliste!P13&gt;0),Startliste!P13,"ikke bestået")</f>
        <v>ikke bestået</v>
      </c>
      <c r="C13" s="656">
        <f>Startliste!W13</f>
        <v>-1</v>
      </c>
      <c r="D13" s="106">
        <f>Startliste!A13</f>
        <v>12</v>
      </c>
      <c r="E13" s="156">
        <f>Startliste!E13</f>
        <v>0</v>
      </c>
      <c r="F13" s="89">
        <f>Startliste!F13</f>
        <v>0</v>
      </c>
      <c r="G13" s="89">
        <f>Startliste!G13</f>
        <v>0</v>
      </c>
    </row>
    <row r="14" spans="1:13" x14ac:dyDescent="0.2">
      <c r="A14" s="106">
        <f>Startliste!AF14</f>
        <v>1</v>
      </c>
      <c r="B14" s="108" t="str">
        <f>IF((Startliste!P14&gt;0),Startliste!P14,"ikke bestået")</f>
        <v>ikke bestået</v>
      </c>
      <c r="C14" s="656">
        <f>Startliste!W14</f>
        <v>-1</v>
      </c>
      <c r="D14" s="106">
        <f>Startliste!A14</f>
        <v>13</v>
      </c>
      <c r="E14" s="156">
        <f>Startliste!E14</f>
        <v>0</v>
      </c>
      <c r="F14" s="89">
        <f>Startliste!F14</f>
        <v>0</v>
      </c>
      <c r="G14" s="89">
        <f>Startliste!G14</f>
        <v>0</v>
      </c>
    </row>
    <row r="15" spans="1:13" x14ac:dyDescent="0.2">
      <c r="A15" s="106">
        <f>Startliste!AF15</f>
        <v>1</v>
      </c>
      <c r="B15" s="108" t="str">
        <f>IF((Startliste!P15&gt;0),Startliste!P15,"ikke bestået")</f>
        <v>ikke bestået</v>
      </c>
      <c r="C15" s="656">
        <f>Startliste!W15</f>
        <v>-1</v>
      </c>
      <c r="D15" s="106">
        <f>Startliste!A15</f>
        <v>14</v>
      </c>
      <c r="E15" s="156">
        <f>Startliste!E15</f>
        <v>0</v>
      </c>
      <c r="F15" s="89">
        <f>Startliste!F15</f>
        <v>0</v>
      </c>
      <c r="G15" s="89">
        <f>Startliste!G15</f>
        <v>0</v>
      </c>
    </row>
    <row r="16" spans="1:13" x14ac:dyDescent="0.2">
      <c r="A16" s="106">
        <f>Startliste!AF16</f>
        <v>1</v>
      </c>
      <c r="B16" s="108" t="str">
        <f>IF((Startliste!P16&gt;0),Startliste!P16,"ikke bestået")</f>
        <v>ikke bestået</v>
      </c>
      <c r="C16" s="656">
        <f>Startliste!W16</f>
        <v>-1</v>
      </c>
      <c r="D16" s="106">
        <f>Startliste!A16</f>
        <v>15</v>
      </c>
      <c r="E16" s="156">
        <f>Startliste!E16</f>
        <v>0</v>
      </c>
      <c r="F16" s="89">
        <f>Startliste!F16</f>
        <v>0</v>
      </c>
      <c r="G16" s="89">
        <f>Startliste!G16</f>
        <v>0</v>
      </c>
    </row>
    <row r="17" spans="1:7" x14ac:dyDescent="0.2">
      <c r="A17" s="106">
        <f>Startliste!AF17</f>
        <v>1</v>
      </c>
      <c r="B17" s="108" t="str">
        <f>IF((Startliste!P17&gt;0),Startliste!P17,"ikke bestået")</f>
        <v>ikke bestået</v>
      </c>
      <c r="C17" s="656">
        <f>Startliste!W17</f>
        <v>-1</v>
      </c>
      <c r="D17" s="106">
        <f>Startliste!A17</f>
        <v>16</v>
      </c>
      <c r="E17" s="156">
        <f>Startliste!E17</f>
        <v>0</v>
      </c>
      <c r="F17" s="89">
        <f>Startliste!F17</f>
        <v>0</v>
      </c>
      <c r="G17" s="89">
        <f>Startliste!G17</f>
        <v>0</v>
      </c>
    </row>
    <row r="18" spans="1:7" x14ac:dyDescent="0.2">
      <c r="A18" s="106">
        <f>Startliste!AF18</f>
        <v>1</v>
      </c>
      <c r="B18" s="108" t="str">
        <f>IF((Startliste!P18&gt;0),Startliste!P18,"ikke bestået")</f>
        <v>ikke bestået</v>
      </c>
      <c r="C18" s="656">
        <f>Startliste!W18</f>
        <v>-1</v>
      </c>
      <c r="D18" s="106">
        <f>Startliste!A18</f>
        <v>17</v>
      </c>
      <c r="E18" s="156">
        <f>Startliste!E18</f>
        <v>0</v>
      </c>
      <c r="F18" s="89">
        <f>Startliste!F18</f>
        <v>0</v>
      </c>
      <c r="G18" s="89">
        <f>Startliste!G18</f>
        <v>0</v>
      </c>
    </row>
    <row r="19" spans="1:7" x14ac:dyDescent="0.2">
      <c r="A19" s="106">
        <f>Startliste!AF19</f>
        <v>1</v>
      </c>
      <c r="B19" s="108" t="str">
        <f>IF((Startliste!P19&gt;0),Startliste!P19,"ikke bestået")</f>
        <v>ikke bestået</v>
      </c>
      <c r="C19" s="656">
        <f>Startliste!W19</f>
        <v>-1</v>
      </c>
      <c r="D19" s="106">
        <f>Startliste!A19</f>
        <v>18</v>
      </c>
      <c r="E19" s="156">
        <f>Startliste!E19</f>
        <v>0</v>
      </c>
      <c r="F19" s="89">
        <f>Startliste!F19</f>
        <v>0</v>
      </c>
      <c r="G19" s="89">
        <f>Startliste!G19</f>
        <v>0</v>
      </c>
    </row>
    <row r="20" spans="1:7" x14ac:dyDescent="0.2">
      <c r="A20" s="106">
        <f>Startliste!AF20</f>
        <v>1</v>
      </c>
      <c r="B20" s="108" t="str">
        <f>IF((Startliste!P20&gt;0),Startliste!P20,"ikke bestået")</f>
        <v>ikke bestået</v>
      </c>
      <c r="C20" s="656">
        <f>Startliste!W20</f>
        <v>-1</v>
      </c>
      <c r="D20" s="106">
        <f>Startliste!A20</f>
        <v>19</v>
      </c>
      <c r="E20" s="156">
        <f>Startliste!E20</f>
        <v>0</v>
      </c>
      <c r="F20" s="89">
        <f>Startliste!F20</f>
        <v>0</v>
      </c>
      <c r="G20" s="89">
        <f>Startliste!G20</f>
        <v>0</v>
      </c>
    </row>
    <row r="21" spans="1:7" x14ac:dyDescent="0.2">
      <c r="A21" s="106">
        <f>Startliste!AF21</f>
        <v>1</v>
      </c>
      <c r="B21" s="108" t="str">
        <f>IF((Startliste!P21&gt;0),Startliste!P21,"ikke bestået")</f>
        <v>ikke bestået</v>
      </c>
      <c r="C21" s="656">
        <f>Startliste!W21</f>
        <v>-1</v>
      </c>
      <c r="D21" s="106">
        <f>Startliste!A21</f>
        <v>20</v>
      </c>
      <c r="E21" s="156">
        <f>Startliste!E21</f>
        <v>0</v>
      </c>
      <c r="F21" s="89">
        <f>Startliste!F21</f>
        <v>0</v>
      </c>
      <c r="G21" s="89">
        <f>Startliste!G21</f>
        <v>0</v>
      </c>
    </row>
    <row r="22" spans="1:7" x14ac:dyDescent="0.2">
      <c r="A22" s="106">
        <f>Startliste!AF22</f>
        <v>1</v>
      </c>
      <c r="B22" s="108" t="str">
        <f>IF((Startliste!P22&gt;0),Startliste!P22,"ikke bestået")</f>
        <v>ikke bestået</v>
      </c>
      <c r="C22" s="656">
        <f>Startliste!W22</f>
        <v>-1</v>
      </c>
      <c r="D22" s="106">
        <f>Startliste!A22</f>
        <v>21</v>
      </c>
      <c r="E22" s="156">
        <f>Startliste!E22</f>
        <v>0</v>
      </c>
      <c r="F22" s="89">
        <f>Startliste!F22</f>
        <v>0</v>
      </c>
      <c r="G22" s="89">
        <f>Startliste!G22</f>
        <v>0</v>
      </c>
    </row>
    <row r="23" spans="1:7" x14ac:dyDescent="0.2">
      <c r="A23" s="106">
        <f>Startliste!AF23</f>
        <v>1</v>
      </c>
      <c r="B23" s="108" t="str">
        <f>IF((Startliste!P23&gt;0),Startliste!P23,"ikke bestået")</f>
        <v>ikke bestået</v>
      </c>
      <c r="C23" s="656">
        <f>Startliste!W23</f>
        <v>-1</v>
      </c>
      <c r="D23" s="106">
        <f>Startliste!A23</f>
        <v>22</v>
      </c>
      <c r="E23" s="156">
        <f>Startliste!E23</f>
        <v>0</v>
      </c>
      <c r="F23" s="89">
        <f>Startliste!F23</f>
        <v>0</v>
      </c>
      <c r="G23" s="89">
        <f>Startliste!G23</f>
        <v>0</v>
      </c>
    </row>
    <row r="24" spans="1:7" x14ac:dyDescent="0.2">
      <c r="A24" s="106">
        <f>Startliste!AF24</f>
        <v>1</v>
      </c>
      <c r="B24" s="108" t="str">
        <f>IF((Startliste!P24&gt;0),Startliste!P24,"ikke bestået")</f>
        <v>ikke bestået</v>
      </c>
      <c r="C24" s="656">
        <f>Startliste!W24</f>
        <v>-1</v>
      </c>
      <c r="D24" s="106">
        <f>Startliste!A24</f>
        <v>23</v>
      </c>
      <c r="E24" s="156">
        <f>Startliste!E24</f>
        <v>0</v>
      </c>
      <c r="F24" s="89">
        <f>Startliste!F24</f>
        <v>0</v>
      </c>
      <c r="G24" s="89">
        <f>Startliste!G24</f>
        <v>0</v>
      </c>
    </row>
    <row r="25" spans="1:7" x14ac:dyDescent="0.2">
      <c r="A25" s="106">
        <f>Startliste!AF25</f>
        <v>1</v>
      </c>
      <c r="B25" s="108" t="str">
        <f>IF((Startliste!P25&gt;0),Startliste!P25,"ikke bestået")</f>
        <v>ikke bestået</v>
      </c>
      <c r="C25" s="656">
        <f>Startliste!W25</f>
        <v>-1</v>
      </c>
      <c r="D25" s="106">
        <f>Startliste!A25</f>
        <v>24</v>
      </c>
      <c r="E25" s="156">
        <f>Startliste!E25</f>
        <v>0</v>
      </c>
      <c r="F25" s="89">
        <f>Startliste!F25</f>
        <v>0</v>
      </c>
      <c r="G25" s="89">
        <f>Startliste!G25</f>
        <v>0</v>
      </c>
    </row>
    <row r="26" spans="1:7" x14ac:dyDescent="0.2">
      <c r="A26" s="106">
        <f>Startliste!AF26</f>
        <v>1</v>
      </c>
      <c r="B26" s="108" t="str">
        <f>IF((Startliste!P26&gt;0),Startliste!P26,"ikke bestået")</f>
        <v>ikke bestået</v>
      </c>
      <c r="C26" s="656">
        <f>Startliste!W26</f>
        <v>-1</v>
      </c>
      <c r="D26" s="106">
        <f>Startliste!A26</f>
        <v>25</v>
      </c>
      <c r="E26" s="156">
        <f>Startliste!E26</f>
        <v>0</v>
      </c>
      <c r="F26" s="89">
        <f>Startliste!F26</f>
        <v>0</v>
      </c>
      <c r="G26" s="89">
        <f>Startliste!G26</f>
        <v>0</v>
      </c>
    </row>
    <row r="27" spans="1:7" x14ac:dyDescent="0.2">
      <c r="A27" s="106">
        <f>Startliste!AF27</f>
        <v>1</v>
      </c>
      <c r="B27" s="108" t="str">
        <f>IF((Startliste!P27&gt;0),Startliste!P27,"ikke bestået")</f>
        <v>ikke bestået</v>
      </c>
      <c r="C27" s="656">
        <f>Startliste!W27</f>
        <v>-1</v>
      </c>
      <c r="D27" s="106">
        <f>Startliste!A27</f>
        <v>26</v>
      </c>
      <c r="E27" s="156">
        <f>Startliste!E27</f>
        <v>0</v>
      </c>
      <c r="F27" s="89">
        <f>Startliste!F27</f>
        <v>0</v>
      </c>
      <c r="G27" s="89">
        <f>Startliste!G27</f>
        <v>0</v>
      </c>
    </row>
    <row r="28" spans="1:7" x14ac:dyDescent="0.2">
      <c r="A28" s="106">
        <f>Startliste!AF28</f>
        <v>1</v>
      </c>
      <c r="B28" s="108" t="str">
        <f>IF((Startliste!P28&gt;0),Startliste!P28,"ikke bestået")</f>
        <v>ikke bestået</v>
      </c>
      <c r="C28" s="656">
        <f>Startliste!W28</f>
        <v>-1</v>
      </c>
      <c r="D28" s="106">
        <f>Startliste!A28</f>
        <v>27</v>
      </c>
      <c r="E28" s="156">
        <f>Startliste!E28</f>
        <v>0</v>
      </c>
      <c r="F28" s="89">
        <f>Startliste!F28</f>
        <v>0</v>
      </c>
      <c r="G28" s="89">
        <f>Startliste!G28</f>
        <v>0</v>
      </c>
    </row>
    <row r="29" spans="1:7" x14ac:dyDescent="0.2">
      <c r="A29" s="106">
        <f>Startliste!AF29</f>
        <v>1</v>
      </c>
      <c r="B29" s="108" t="str">
        <f>IF((Startliste!P29&gt;0),Startliste!P29,"ikke bestået")</f>
        <v>ikke bestået</v>
      </c>
      <c r="C29" s="656">
        <f>Startliste!W29</f>
        <v>-1</v>
      </c>
      <c r="D29" s="106">
        <f>Startliste!A29</f>
        <v>28</v>
      </c>
      <c r="E29" s="156">
        <f>Startliste!E29</f>
        <v>0</v>
      </c>
      <c r="F29" s="89">
        <f>Startliste!F29</f>
        <v>0</v>
      </c>
      <c r="G29" s="89">
        <f>Startliste!G29</f>
        <v>0</v>
      </c>
    </row>
    <row r="30" spans="1:7" x14ac:dyDescent="0.2">
      <c r="A30" s="106">
        <f>Startliste!AF30</f>
        <v>1</v>
      </c>
      <c r="B30" s="108" t="str">
        <f>IF((Startliste!P30&gt;0),Startliste!P30,"ikke bestået")</f>
        <v>ikke bestået</v>
      </c>
      <c r="C30" s="656">
        <f>Startliste!W30</f>
        <v>-1</v>
      </c>
      <c r="D30" s="106">
        <f>Startliste!A30</f>
        <v>29</v>
      </c>
      <c r="E30" s="156">
        <f>Startliste!E30</f>
        <v>0</v>
      </c>
      <c r="F30" s="89">
        <f>Startliste!F30</f>
        <v>0</v>
      </c>
      <c r="G30" s="89">
        <f>Startliste!G30</f>
        <v>0</v>
      </c>
    </row>
    <row r="31" spans="1:7" x14ac:dyDescent="0.2">
      <c r="A31" s="106">
        <f>Startliste!AF31</f>
        <v>1</v>
      </c>
      <c r="B31" s="108" t="str">
        <f>IF((Startliste!P31&gt;0),Startliste!P31,"ikke bestået")</f>
        <v>ikke bestået</v>
      </c>
      <c r="C31" s="656">
        <f>Startliste!W31</f>
        <v>-1</v>
      </c>
      <c r="D31" s="106">
        <f>Startliste!A31</f>
        <v>30</v>
      </c>
      <c r="E31" s="156">
        <f>Startliste!E31</f>
        <v>0</v>
      </c>
      <c r="F31" s="89">
        <f>Startliste!F31</f>
        <v>0</v>
      </c>
      <c r="G31" s="89">
        <f>Startliste!G31</f>
        <v>0</v>
      </c>
    </row>
    <row r="32" spans="1:7" x14ac:dyDescent="0.2">
      <c r="A32" s="106">
        <f>Startliste!AF32</f>
        <v>1</v>
      </c>
      <c r="B32" s="108" t="str">
        <f>IF((Startliste!P32&gt;0),Startliste!P32,"ikke bestået")</f>
        <v>ikke bestået</v>
      </c>
      <c r="C32" s="656">
        <f>Startliste!W32</f>
        <v>-1</v>
      </c>
      <c r="D32" s="106">
        <f>Startliste!A32</f>
        <v>31</v>
      </c>
      <c r="E32" s="156">
        <f>Startliste!E32</f>
        <v>0</v>
      </c>
      <c r="F32" s="89">
        <f>Startliste!F32</f>
        <v>0</v>
      </c>
      <c r="G32" s="89">
        <f>Startliste!G32</f>
        <v>0</v>
      </c>
    </row>
    <row r="33" spans="1:7" x14ac:dyDescent="0.2">
      <c r="A33" s="106">
        <f>Startliste!AF33</f>
        <v>1</v>
      </c>
      <c r="B33" s="108" t="str">
        <f>IF((Startliste!P33&gt;0),Startliste!P33,"ikke bestået")</f>
        <v>ikke bestået</v>
      </c>
      <c r="C33" s="656">
        <f>Startliste!W33</f>
        <v>-1</v>
      </c>
      <c r="D33" s="106">
        <f>Startliste!A33</f>
        <v>32</v>
      </c>
      <c r="E33" s="156">
        <f>Startliste!E33</f>
        <v>0</v>
      </c>
      <c r="F33" s="89">
        <f>Startliste!F33</f>
        <v>0</v>
      </c>
      <c r="G33" s="89">
        <f>Startliste!G33</f>
        <v>0</v>
      </c>
    </row>
    <row r="34" spans="1:7" x14ac:dyDescent="0.2">
      <c r="A34" s="106">
        <f>Startliste!AF34</f>
        <v>1</v>
      </c>
      <c r="B34" s="108" t="str">
        <f>IF((Startliste!P34&gt;0),Startliste!P34,"ikke bestået")</f>
        <v>ikke bestået</v>
      </c>
      <c r="C34" s="656">
        <f>Startliste!W34</f>
        <v>-1</v>
      </c>
      <c r="D34" s="106">
        <f>Startliste!A34</f>
        <v>33</v>
      </c>
      <c r="E34" s="156">
        <f>Startliste!E34</f>
        <v>0</v>
      </c>
      <c r="F34" s="89">
        <f>Startliste!F34</f>
        <v>0</v>
      </c>
      <c r="G34" s="89">
        <f>Startliste!G34</f>
        <v>0</v>
      </c>
    </row>
    <row r="35" spans="1:7" x14ac:dyDescent="0.2">
      <c r="A35" s="106">
        <f>Startliste!AF35</f>
        <v>1</v>
      </c>
      <c r="B35" s="108" t="str">
        <f>IF((Startliste!P35&gt;0),Startliste!P35,"ikke bestået")</f>
        <v>ikke bestået</v>
      </c>
      <c r="C35" s="656">
        <f>Startliste!W35</f>
        <v>-1</v>
      </c>
      <c r="D35" s="106">
        <f>Startliste!A35</f>
        <v>34</v>
      </c>
      <c r="E35" s="156">
        <f>Startliste!E35</f>
        <v>0</v>
      </c>
      <c r="F35" s="89">
        <f>Startliste!F35</f>
        <v>0</v>
      </c>
      <c r="G35" s="89">
        <f>Startliste!G35</f>
        <v>0</v>
      </c>
    </row>
    <row r="36" spans="1:7" x14ac:dyDescent="0.2">
      <c r="A36" s="106">
        <f>Startliste!AF36</f>
        <v>1</v>
      </c>
      <c r="B36" s="108" t="str">
        <f>IF((Startliste!P36&gt;0),Startliste!P36,"ikke bestået")</f>
        <v>ikke bestået</v>
      </c>
      <c r="C36" s="656">
        <f>Startliste!W36</f>
        <v>-1</v>
      </c>
      <c r="D36" s="106">
        <f>Startliste!A36</f>
        <v>35</v>
      </c>
      <c r="E36" s="156">
        <f>Startliste!E36</f>
        <v>0</v>
      </c>
      <c r="F36" s="89">
        <f>Startliste!F36</f>
        <v>0</v>
      </c>
      <c r="G36" s="89">
        <f>Startliste!G36</f>
        <v>0</v>
      </c>
    </row>
    <row r="37" spans="1:7" x14ac:dyDescent="0.2">
      <c r="A37" s="106">
        <f>Startliste!AF37</f>
        <v>1</v>
      </c>
      <c r="B37" s="108" t="str">
        <f>IF((Startliste!P37&gt;0),Startliste!P37,"ikke bestået")</f>
        <v>ikke bestået</v>
      </c>
      <c r="C37" s="656">
        <f>Startliste!W37</f>
        <v>-1</v>
      </c>
      <c r="D37" s="106">
        <f>Startliste!A37</f>
        <v>36</v>
      </c>
      <c r="E37" s="156">
        <f>Startliste!E37</f>
        <v>0</v>
      </c>
      <c r="F37" s="89">
        <f>Startliste!F37</f>
        <v>0</v>
      </c>
      <c r="G37" s="89">
        <f>Startliste!G37</f>
        <v>0</v>
      </c>
    </row>
    <row r="38" spans="1:7" x14ac:dyDescent="0.2">
      <c r="A38" s="106">
        <f>Startliste!AF38</f>
        <v>1</v>
      </c>
      <c r="B38" s="108" t="str">
        <f>IF((Startliste!P38&gt;0),Startliste!P38,"ikke bestået")</f>
        <v>ikke bestået</v>
      </c>
      <c r="C38" s="656">
        <f>Startliste!W38</f>
        <v>-1</v>
      </c>
      <c r="D38" s="106">
        <f>Startliste!A38</f>
        <v>37</v>
      </c>
      <c r="E38" s="156">
        <f>Startliste!E38</f>
        <v>0</v>
      </c>
      <c r="F38" s="89">
        <f>Startliste!F38</f>
        <v>0</v>
      </c>
      <c r="G38" s="89">
        <f>Startliste!G38</f>
        <v>0</v>
      </c>
    </row>
    <row r="39" spans="1:7" x14ac:dyDescent="0.2">
      <c r="A39" s="106">
        <f>Startliste!AF39</f>
        <v>1</v>
      </c>
      <c r="B39" s="108" t="str">
        <f>IF((Startliste!P39&gt;0),Startliste!P39,"ikke bestået")</f>
        <v>ikke bestået</v>
      </c>
      <c r="C39" s="656">
        <f>Startliste!W39</f>
        <v>-1</v>
      </c>
      <c r="D39" s="106">
        <f>Startliste!A39</f>
        <v>38</v>
      </c>
      <c r="E39" s="156">
        <f>Startliste!E39</f>
        <v>0</v>
      </c>
      <c r="F39" s="89">
        <f>Startliste!F39</f>
        <v>0</v>
      </c>
      <c r="G39" s="89">
        <f>Startliste!G39</f>
        <v>0</v>
      </c>
    </row>
    <row r="40" spans="1:7" x14ac:dyDescent="0.2">
      <c r="A40" s="106">
        <f>Startliste!AF40</f>
        <v>1</v>
      </c>
      <c r="B40" s="108" t="str">
        <f>IF((Startliste!P40&gt;0),Startliste!P40,"ikke bestået")</f>
        <v>ikke bestået</v>
      </c>
      <c r="C40" s="656">
        <f>Startliste!W40</f>
        <v>-1</v>
      </c>
      <c r="D40" s="106">
        <f>Startliste!A40</f>
        <v>39</v>
      </c>
      <c r="E40" s="156">
        <f>Startliste!E40</f>
        <v>0</v>
      </c>
      <c r="F40" s="89">
        <f>Startliste!F40</f>
        <v>0</v>
      </c>
      <c r="G40" s="89">
        <f>Startliste!G40</f>
        <v>0</v>
      </c>
    </row>
    <row r="41" spans="1:7" x14ac:dyDescent="0.2">
      <c r="A41" s="106">
        <f>Startliste!AF41</f>
        <v>1</v>
      </c>
      <c r="B41" s="108" t="str">
        <f>IF((Startliste!P41&gt;0),Startliste!P41,"ikke bestået")</f>
        <v>ikke bestået</v>
      </c>
      <c r="C41" s="656">
        <f>Startliste!W41</f>
        <v>-1</v>
      </c>
      <c r="D41" s="106">
        <f>Startliste!A41</f>
        <v>40</v>
      </c>
      <c r="E41" s="156">
        <f>Startliste!E41</f>
        <v>0</v>
      </c>
      <c r="F41" s="89">
        <f>Startliste!F41</f>
        <v>0</v>
      </c>
      <c r="G41" s="89">
        <f>Startliste!G41</f>
        <v>0</v>
      </c>
    </row>
    <row r="42" spans="1:7" x14ac:dyDescent="0.2">
      <c r="A42" s="106">
        <f>Startliste!AF42</f>
        <v>1</v>
      </c>
      <c r="B42" s="108" t="str">
        <f>IF((Startliste!P42&gt;0),Startliste!P42,"ikke bestået")</f>
        <v>ikke bestået</v>
      </c>
      <c r="C42" s="656">
        <f>Startliste!W42</f>
        <v>-1</v>
      </c>
      <c r="D42" s="106">
        <f>Startliste!A42</f>
        <v>41</v>
      </c>
      <c r="E42" s="156">
        <f>Startliste!E42</f>
        <v>0</v>
      </c>
      <c r="F42" s="89">
        <f>Startliste!F42</f>
        <v>0</v>
      </c>
      <c r="G42" s="89">
        <f>Startliste!G42</f>
        <v>0</v>
      </c>
    </row>
    <row r="43" spans="1:7" x14ac:dyDescent="0.2">
      <c r="A43" s="106">
        <f>Startliste!AF43</f>
        <v>1</v>
      </c>
      <c r="B43" s="108" t="str">
        <f>IF((Startliste!P43&gt;0),Startliste!P43,"ikke bestået")</f>
        <v>ikke bestået</v>
      </c>
      <c r="C43" s="656">
        <f>Startliste!W43</f>
        <v>-1</v>
      </c>
      <c r="D43" s="106">
        <f>Startliste!A43</f>
        <v>42</v>
      </c>
      <c r="E43" s="156">
        <f>Startliste!E43</f>
        <v>0</v>
      </c>
      <c r="F43" s="89">
        <f>Startliste!F43</f>
        <v>0</v>
      </c>
      <c r="G43" s="89">
        <f>Startliste!G43</f>
        <v>0</v>
      </c>
    </row>
    <row r="44" spans="1:7" x14ac:dyDescent="0.2">
      <c r="A44" s="106">
        <f>Startliste!AF44</f>
        <v>1</v>
      </c>
      <c r="B44" s="108" t="str">
        <f>IF((Startliste!P44&gt;0),Startliste!P44,"ikke bestået")</f>
        <v>ikke bestået</v>
      </c>
      <c r="C44" s="656">
        <f>Startliste!W44</f>
        <v>-1</v>
      </c>
      <c r="D44" s="106">
        <f>Startliste!A44</f>
        <v>43</v>
      </c>
      <c r="E44" s="156">
        <f>Startliste!E44</f>
        <v>0</v>
      </c>
      <c r="F44" s="89">
        <f>Startliste!F44</f>
        <v>0</v>
      </c>
      <c r="G44" s="89">
        <f>Startliste!G44</f>
        <v>0</v>
      </c>
    </row>
    <row r="45" spans="1:7" x14ac:dyDescent="0.2">
      <c r="A45" s="106">
        <f>Startliste!AF45</f>
        <v>1</v>
      </c>
      <c r="B45" s="108" t="str">
        <f>IF((Startliste!P45&gt;0),Startliste!P45,"ikke bestået")</f>
        <v>ikke bestået</v>
      </c>
      <c r="C45" s="656">
        <f>Startliste!W45</f>
        <v>-1</v>
      </c>
      <c r="D45" s="106">
        <f>Startliste!A45</f>
        <v>44</v>
      </c>
      <c r="E45" s="156">
        <f>Startliste!E45</f>
        <v>0</v>
      </c>
      <c r="F45" s="89">
        <f>Startliste!F45</f>
        <v>0</v>
      </c>
      <c r="G45" s="89">
        <f>Startliste!G45</f>
        <v>0</v>
      </c>
    </row>
    <row r="46" spans="1:7" x14ac:dyDescent="0.2">
      <c r="A46" s="106">
        <f>Startliste!AF46</f>
        <v>1</v>
      </c>
      <c r="B46" s="108" t="str">
        <f>IF((Startliste!P46&gt;0),Startliste!P46,"ikke bestået")</f>
        <v>ikke bestået</v>
      </c>
      <c r="C46" s="656">
        <f>Startliste!W46</f>
        <v>-1</v>
      </c>
      <c r="D46" s="106">
        <f>Startliste!A46</f>
        <v>45</v>
      </c>
      <c r="E46" s="156">
        <f>Startliste!E46</f>
        <v>0</v>
      </c>
      <c r="F46" s="89">
        <f>Startliste!F46</f>
        <v>0</v>
      </c>
      <c r="G46" s="89">
        <f>Startliste!G46</f>
        <v>0</v>
      </c>
    </row>
    <row r="47" spans="1:7" x14ac:dyDescent="0.2">
      <c r="A47" s="106">
        <f>Startliste!AF47</f>
        <v>1</v>
      </c>
      <c r="B47" s="108" t="str">
        <f>IF((Startliste!P47&gt;0),Startliste!P47,"ikke bestået")</f>
        <v>ikke bestået</v>
      </c>
      <c r="C47" s="656">
        <f>Startliste!W47</f>
        <v>-1</v>
      </c>
      <c r="D47" s="106">
        <f>Startliste!A47</f>
        <v>46</v>
      </c>
      <c r="E47" s="156">
        <f>Startliste!E47</f>
        <v>0</v>
      </c>
      <c r="F47" s="89">
        <f>Startliste!F47</f>
        <v>0</v>
      </c>
      <c r="G47" s="89">
        <f>Startliste!G47</f>
        <v>0</v>
      </c>
    </row>
    <row r="48" spans="1:7" x14ac:dyDescent="0.2">
      <c r="A48" s="106">
        <f>Startliste!AF48</f>
        <v>1</v>
      </c>
      <c r="B48" s="108" t="str">
        <f>IF((Startliste!P48&gt;0),Startliste!P48,"ikke bestået")</f>
        <v>ikke bestået</v>
      </c>
      <c r="C48" s="656">
        <f>Startliste!W48</f>
        <v>-1</v>
      </c>
      <c r="D48" s="106">
        <f>Startliste!A48</f>
        <v>47</v>
      </c>
      <c r="E48" s="156">
        <f>Startliste!E48</f>
        <v>0</v>
      </c>
      <c r="F48" s="89">
        <f>Startliste!F48</f>
        <v>0</v>
      </c>
      <c r="G48" s="89">
        <f>Startliste!G48</f>
        <v>0</v>
      </c>
    </row>
    <row r="49" spans="1:7" x14ac:dyDescent="0.2">
      <c r="A49" s="106">
        <f>Startliste!AF49</f>
        <v>1</v>
      </c>
      <c r="B49" s="108" t="str">
        <f>IF((Startliste!P49&gt;0),Startliste!P49,"ikke bestået")</f>
        <v>ikke bestået</v>
      </c>
      <c r="C49" s="656">
        <f>Startliste!W49</f>
        <v>-1</v>
      </c>
      <c r="D49" s="106">
        <f>Startliste!A49</f>
        <v>48</v>
      </c>
      <c r="E49" s="156">
        <f>Startliste!E49</f>
        <v>0</v>
      </c>
      <c r="F49" s="89">
        <f>Startliste!F49</f>
        <v>0</v>
      </c>
      <c r="G49" s="89">
        <f>Startliste!G49</f>
        <v>0</v>
      </c>
    </row>
    <row r="50" spans="1:7" x14ac:dyDescent="0.2">
      <c r="A50" s="106">
        <f>Startliste!AF50</f>
        <v>1</v>
      </c>
      <c r="B50" s="108" t="str">
        <f>IF((Startliste!P50&gt;0),Startliste!P50,"ikke bestået")</f>
        <v>ikke bestået</v>
      </c>
      <c r="C50" s="656">
        <f>Startliste!W50</f>
        <v>-1</v>
      </c>
      <c r="D50" s="106">
        <f>Startliste!A50</f>
        <v>49</v>
      </c>
      <c r="E50" s="156">
        <f>Startliste!E50</f>
        <v>0</v>
      </c>
      <c r="F50" s="89">
        <f>Startliste!F50</f>
        <v>0</v>
      </c>
      <c r="G50" s="89">
        <f>Startliste!G50</f>
        <v>0</v>
      </c>
    </row>
    <row r="51" spans="1:7" x14ac:dyDescent="0.2">
      <c r="A51" s="106">
        <f>Startliste!AF51</f>
        <v>1</v>
      </c>
      <c r="B51" s="108" t="str">
        <f>IF((Startliste!P51&gt;0),Startliste!P51,"ikke bestået")</f>
        <v>ikke bestået</v>
      </c>
      <c r="C51" s="656">
        <f>Startliste!W51</f>
        <v>-1</v>
      </c>
      <c r="D51" s="106">
        <f>Startliste!A51</f>
        <v>50</v>
      </c>
      <c r="E51" s="156">
        <f>Startliste!E51</f>
        <v>0</v>
      </c>
      <c r="F51" s="89">
        <f>Startliste!F51</f>
        <v>0</v>
      </c>
      <c r="G51" s="89">
        <f>Startliste!G51</f>
        <v>0</v>
      </c>
    </row>
    <row r="52" spans="1:7" x14ac:dyDescent="0.2">
      <c r="A52" s="106">
        <f>Startliste!AF52</f>
        <v>1</v>
      </c>
      <c r="B52" s="108" t="str">
        <f>IF((Startliste!P52&gt;0),Startliste!P52,"ikke bestået")</f>
        <v>ikke bestået</v>
      </c>
      <c r="C52" s="656">
        <f>Startliste!W52</f>
        <v>-1</v>
      </c>
      <c r="D52" s="106">
        <f>Startliste!A52</f>
        <v>51</v>
      </c>
      <c r="E52" s="156">
        <f>Startliste!E52</f>
        <v>0</v>
      </c>
      <c r="F52" s="89">
        <f>Startliste!F52</f>
        <v>0</v>
      </c>
      <c r="G52" s="89">
        <f>Startliste!G52</f>
        <v>0</v>
      </c>
    </row>
    <row r="53" spans="1:7" x14ac:dyDescent="0.2">
      <c r="A53" s="106">
        <f>Startliste!AF53</f>
        <v>1</v>
      </c>
      <c r="B53" s="108" t="str">
        <f>IF((Startliste!P53&gt;0),Startliste!P53,"ikke bestået")</f>
        <v>ikke bestået</v>
      </c>
      <c r="C53" s="656">
        <f>Startliste!W53</f>
        <v>-1</v>
      </c>
      <c r="D53" s="106">
        <f>Startliste!A53</f>
        <v>52</v>
      </c>
      <c r="E53" s="156">
        <f>Startliste!E53</f>
        <v>0</v>
      </c>
      <c r="F53" s="89">
        <f>Startliste!F53</f>
        <v>0</v>
      </c>
      <c r="G53" s="89">
        <f>Startliste!G53</f>
        <v>0</v>
      </c>
    </row>
    <row r="54" spans="1:7" x14ac:dyDescent="0.2">
      <c r="A54" s="106">
        <f>Startliste!AF54</f>
        <v>1</v>
      </c>
      <c r="B54" s="108" t="str">
        <f>IF((Startliste!P54&gt;0),Startliste!P54,"ikke bestået")</f>
        <v>ikke bestået</v>
      </c>
      <c r="C54" s="656">
        <f>Startliste!W54</f>
        <v>-1</v>
      </c>
      <c r="D54" s="106">
        <f>Startliste!A54</f>
        <v>53</v>
      </c>
      <c r="E54" s="156">
        <f>Startliste!E54</f>
        <v>0</v>
      </c>
      <c r="F54" s="89">
        <f>Startliste!F54</f>
        <v>0</v>
      </c>
      <c r="G54" s="89">
        <f>Startliste!G54</f>
        <v>0</v>
      </c>
    </row>
    <row r="55" spans="1:7" x14ac:dyDescent="0.2">
      <c r="A55" s="106">
        <f>Startliste!AF55</f>
        <v>1</v>
      </c>
      <c r="B55" s="108" t="str">
        <f>IF((Startliste!P55&gt;0),Startliste!P55,"ikke bestået")</f>
        <v>ikke bestået</v>
      </c>
      <c r="C55" s="656">
        <f>Startliste!W55</f>
        <v>-1</v>
      </c>
      <c r="D55" s="106">
        <f>Startliste!A55</f>
        <v>54</v>
      </c>
      <c r="E55" s="156">
        <f>Startliste!E55</f>
        <v>0</v>
      </c>
      <c r="F55" s="89">
        <f>Startliste!F55</f>
        <v>0</v>
      </c>
      <c r="G55" s="89">
        <f>Startliste!G55</f>
        <v>0</v>
      </c>
    </row>
    <row r="56" spans="1:7" x14ac:dyDescent="0.2">
      <c r="A56" s="106">
        <f>Startliste!AF56</f>
        <v>1</v>
      </c>
      <c r="B56" s="108" t="str">
        <f>IF((Startliste!P56&gt;0),Startliste!P56,"ikke bestået")</f>
        <v>ikke bestået</v>
      </c>
      <c r="C56" s="656">
        <f>Startliste!W56</f>
        <v>-1</v>
      </c>
      <c r="D56" s="106">
        <f>Startliste!A56</f>
        <v>55</v>
      </c>
      <c r="E56" s="156">
        <f>Startliste!E56</f>
        <v>0</v>
      </c>
      <c r="F56" s="89">
        <f>Startliste!F56</f>
        <v>0</v>
      </c>
      <c r="G56" s="89">
        <f>Startliste!G56</f>
        <v>0</v>
      </c>
    </row>
    <row r="57" spans="1:7" x14ac:dyDescent="0.2">
      <c r="A57" s="106">
        <f>Startliste!AF57</f>
        <v>1</v>
      </c>
      <c r="B57" s="108" t="str">
        <f>IF((Startliste!P57&gt;0),Startliste!P57,"ikke bestået")</f>
        <v>ikke bestået</v>
      </c>
      <c r="C57" s="656">
        <f>Startliste!W57</f>
        <v>-1</v>
      </c>
      <c r="D57" s="106">
        <f>Startliste!A57</f>
        <v>56</v>
      </c>
      <c r="E57" s="156">
        <f>Startliste!E57</f>
        <v>0</v>
      </c>
      <c r="F57" s="89">
        <f>Startliste!F57</f>
        <v>0</v>
      </c>
      <c r="G57" s="89">
        <f>Startliste!G57</f>
        <v>0</v>
      </c>
    </row>
    <row r="58" spans="1:7" x14ac:dyDescent="0.2">
      <c r="A58" s="106">
        <f>Startliste!AF58</f>
        <v>1</v>
      </c>
      <c r="B58" s="108" t="str">
        <f>IF((Startliste!P58&gt;0),Startliste!P58,"ikke bestået")</f>
        <v>ikke bestået</v>
      </c>
      <c r="C58" s="656">
        <f>Startliste!W58</f>
        <v>-1</v>
      </c>
      <c r="D58" s="106">
        <f>Startliste!A58</f>
        <v>57</v>
      </c>
      <c r="E58" s="156">
        <f>Startliste!E58</f>
        <v>0</v>
      </c>
      <c r="F58" s="89">
        <f>Startliste!F58</f>
        <v>0</v>
      </c>
      <c r="G58" s="89">
        <f>Startliste!G58</f>
        <v>0</v>
      </c>
    </row>
    <row r="59" spans="1:7" x14ac:dyDescent="0.2">
      <c r="A59" s="106">
        <f>Startliste!AF59</f>
        <v>1</v>
      </c>
      <c r="B59" s="108" t="str">
        <f>IF((Startliste!P59&gt;0),Startliste!P59,"ikke bestået")</f>
        <v>ikke bestået</v>
      </c>
      <c r="C59" s="656">
        <f>Startliste!W59</f>
        <v>-1</v>
      </c>
      <c r="D59" s="106">
        <f>Startliste!A59</f>
        <v>58</v>
      </c>
      <c r="E59" s="156">
        <f>Startliste!E59</f>
        <v>0</v>
      </c>
      <c r="F59" s="89">
        <f>Startliste!F59</f>
        <v>0</v>
      </c>
      <c r="G59" s="89">
        <f>Startliste!G59</f>
        <v>0</v>
      </c>
    </row>
    <row r="60" spans="1:7" ht="12.75" customHeight="1" x14ac:dyDescent="0.2">
      <c r="A60" s="106">
        <f>Startliste!AF60</f>
        <v>1</v>
      </c>
      <c r="B60" s="108" t="str">
        <f>IF((Startliste!P60&gt;0),Startliste!P60,"ikke bestået")</f>
        <v>ikke bestået</v>
      </c>
      <c r="C60" s="656">
        <f>Startliste!W60</f>
        <v>-1</v>
      </c>
      <c r="D60" s="106">
        <f>Startliste!A60</f>
        <v>59</v>
      </c>
      <c r="E60" s="156">
        <f>Startliste!E60</f>
        <v>0</v>
      </c>
      <c r="F60" s="89">
        <f>Startliste!F60</f>
        <v>0</v>
      </c>
      <c r="G60" s="89">
        <f>Startliste!G60</f>
        <v>0</v>
      </c>
    </row>
    <row r="61" spans="1:7" ht="12.75" customHeight="1" x14ac:dyDescent="0.2">
      <c r="A61" s="106">
        <f>Startliste!AF61</f>
        <v>1</v>
      </c>
      <c r="B61" s="108" t="str">
        <f>IF((Startliste!P61&gt;0),Startliste!P61,"ikke bestået")</f>
        <v>ikke bestået</v>
      </c>
      <c r="C61" s="656">
        <f>Startliste!W61</f>
        <v>-1</v>
      </c>
      <c r="D61" s="106">
        <f>Startliste!A61</f>
        <v>60</v>
      </c>
      <c r="E61" s="156">
        <f>Startliste!E61</f>
        <v>0</v>
      </c>
      <c r="F61" s="89">
        <f>Startliste!F61</f>
        <v>0</v>
      </c>
      <c r="G61" s="89">
        <f>Startliste!G61</f>
        <v>0</v>
      </c>
    </row>
    <row r="62" spans="1:7" ht="12.75" customHeight="1" x14ac:dyDescent="0.2">
      <c r="A62" s="106">
        <f>Startliste!AF62</f>
        <v>1</v>
      </c>
      <c r="B62" s="108" t="str">
        <f>IF((Startliste!P62&gt;0),Startliste!P62,"ikke bestået")</f>
        <v>ikke bestået</v>
      </c>
      <c r="C62" s="656">
        <f>Startliste!W62</f>
        <v>-1</v>
      </c>
      <c r="D62" s="106">
        <f>Startliste!A62</f>
        <v>61</v>
      </c>
      <c r="E62" s="156">
        <f>Startliste!E62</f>
        <v>0</v>
      </c>
      <c r="F62" s="89">
        <f>Startliste!F62</f>
        <v>0</v>
      </c>
      <c r="G62" s="89">
        <f>Startliste!G62</f>
        <v>0</v>
      </c>
    </row>
    <row r="63" spans="1:7" ht="12.75" customHeight="1" x14ac:dyDescent="0.2">
      <c r="A63" s="106">
        <f>Startliste!AF63</f>
        <v>1</v>
      </c>
      <c r="B63" s="108" t="str">
        <f>IF((Startliste!P63&gt;0),Startliste!P63,"ikke bestået")</f>
        <v>ikke bestået</v>
      </c>
      <c r="C63" s="656">
        <f>Startliste!W63</f>
        <v>-1</v>
      </c>
      <c r="D63" s="106">
        <f>Startliste!A63</f>
        <v>62</v>
      </c>
      <c r="E63" s="156">
        <f>Startliste!E63</f>
        <v>0</v>
      </c>
      <c r="F63" s="89">
        <f>Startliste!F63</f>
        <v>0</v>
      </c>
      <c r="G63" s="89">
        <f>Startliste!G63</f>
        <v>0</v>
      </c>
    </row>
    <row r="64" spans="1:7" ht="12.75" customHeight="1" x14ac:dyDescent="0.2">
      <c r="A64" s="106">
        <f>Startliste!AF64</f>
        <v>1</v>
      </c>
      <c r="B64" s="108" t="str">
        <f>IF((Startliste!P64&gt;0),Startliste!P64,"ikke bestået")</f>
        <v>ikke bestået</v>
      </c>
      <c r="C64" s="656">
        <f>Startliste!W64</f>
        <v>-1</v>
      </c>
      <c r="D64" s="106">
        <f>Startliste!A64</f>
        <v>63</v>
      </c>
      <c r="E64" s="156">
        <f>Startliste!E64</f>
        <v>0</v>
      </c>
      <c r="F64" s="89">
        <f>Startliste!F64</f>
        <v>0</v>
      </c>
      <c r="G64" s="89">
        <f>Startliste!G64</f>
        <v>0</v>
      </c>
    </row>
    <row r="65" spans="1:7" ht="12.75" customHeight="1" x14ac:dyDescent="0.2">
      <c r="A65" s="106">
        <f>Startliste!AF65</f>
        <v>1</v>
      </c>
      <c r="B65" s="108" t="str">
        <f>IF((Startliste!P65&gt;0),Startliste!P65,"ikke bestået")</f>
        <v>ikke bestået</v>
      </c>
      <c r="C65" s="656">
        <f>Startliste!W65</f>
        <v>-1</v>
      </c>
      <c r="D65" s="106">
        <f>Startliste!A65</f>
        <v>64</v>
      </c>
      <c r="E65" s="156">
        <f>Startliste!E65</f>
        <v>0</v>
      </c>
      <c r="F65" s="89">
        <f>Startliste!F65</f>
        <v>0</v>
      </c>
      <c r="G65" s="89">
        <f>Startliste!G65</f>
        <v>0</v>
      </c>
    </row>
    <row r="66" spans="1:7" ht="12.75" customHeight="1" x14ac:dyDescent="0.2">
      <c r="A66" s="106">
        <f>Startliste!AF66</f>
        <v>1</v>
      </c>
      <c r="B66" s="108" t="str">
        <f>IF((Startliste!P66&gt;0),Startliste!P66,"ikke bestået")</f>
        <v>ikke bestået</v>
      </c>
      <c r="C66" s="656">
        <f>Startliste!W66</f>
        <v>-1</v>
      </c>
      <c r="D66" s="106">
        <f>Startliste!A66</f>
        <v>65</v>
      </c>
      <c r="E66" s="156">
        <f>Startliste!E66</f>
        <v>0</v>
      </c>
      <c r="F66" s="89">
        <f>Startliste!F66</f>
        <v>0</v>
      </c>
      <c r="G66" s="89">
        <f>Startliste!G66</f>
        <v>0</v>
      </c>
    </row>
    <row r="67" spans="1:7" ht="12.75" customHeight="1" x14ac:dyDescent="0.2">
      <c r="A67" s="106">
        <f>Startliste!AF67</f>
        <v>1</v>
      </c>
      <c r="B67" s="108" t="str">
        <f>IF((Startliste!P67&gt;0),Startliste!P67,"ikke bestået")</f>
        <v>ikke bestået</v>
      </c>
      <c r="C67" s="656">
        <f>Startliste!W67</f>
        <v>-1</v>
      </c>
      <c r="D67" s="106">
        <f>Startliste!A67</f>
        <v>66</v>
      </c>
      <c r="E67" s="156">
        <f>Startliste!E67</f>
        <v>0</v>
      </c>
      <c r="F67" s="89">
        <f>Startliste!F67</f>
        <v>0</v>
      </c>
      <c r="G67" s="89">
        <f>Startliste!G67</f>
        <v>0</v>
      </c>
    </row>
    <row r="68" spans="1:7" ht="12.75" customHeight="1" x14ac:dyDescent="0.2">
      <c r="B68" s="62"/>
      <c r="C68" s="74"/>
    </row>
    <row r="69" spans="1:7" ht="12.75" customHeight="1" x14ac:dyDescent="0.2">
      <c r="B69" s="62"/>
      <c r="C69" s="74"/>
    </row>
    <row r="70" spans="1:7" ht="12.75" customHeight="1" x14ac:dyDescent="0.2">
      <c r="B70" s="62"/>
      <c r="C70" s="74"/>
    </row>
    <row r="71" spans="1:7" ht="12.75" customHeight="1" x14ac:dyDescent="0.2">
      <c r="B71" s="62"/>
      <c r="C71" s="74"/>
    </row>
    <row r="72" spans="1:7" ht="12.75" customHeight="1" x14ac:dyDescent="0.2">
      <c r="B72" s="62"/>
      <c r="C72" s="74"/>
    </row>
    <row r="73" spans="1:7" ht="12.75" customHeight="1" x14ac:dyDescent="0.2">
      <c r="B73" s="62"/>
      <c r="C73" s="74"/>
    </row>
    <row r="74" spans="1:7" ht="12.75" customHeight="1" x14ac:dyDescent="0.2">
      <c r="B74" s="62"/>
      <c r="C74" s="74"/>
    </row>
    <row r="75" spans="1:7" ht="12.75" customHeight="1" x14ac:dyDescent="0.2">
      <c r="B75" s="62"/>
      <c r="C75" s="74"/>
    </row>
    <row r="76" spans="1:7" ht="12.75" customHeight="1" x14ac:dyDescent="0.2">
      <c r="B76" s="62"/>
      <c r="C76" s="74"/>
    </row>
    <row r="77" spans="1:7" ht="12.75" customHeight="1" x14ac:dyDescent="0.2">
      <c r="B77" s="62"/>
      <c r="C77" s="74"/>
    </row>
    <row r="78" spans="1:7" ht="12.75" customHeight="1" x14ac:dyDescent="0.2">
      <c r="B78" s="62"/>
      <c r="C78" s="74"/>
    </row>
  </sheetData>
  <sortState xmlns:xlrd2="http://schemas.microsoft.com/office/spreadsheetml/2017/richdata2" ref="A2:N78">
    <sortCondition ref="D2:D78"/>
  </sortState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8"/>
  <sheetViews>
    <sheetView zoomScaleNormal="100" workbookViewId="0">
      <pane ySplit="1" topLeftCell="A38" activePane="bottomLeft" state="frozen"/>
      <selection activeCell="I47" sqref="I47"/>
      <selection pane="bottomLeft" activeCell="J1" sqref="J1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8" customWidth="1"/>
    <col min="4" max="4" width="7.42578125" style="14" customWidth="1"/>
    <col min="5" max="5" width="21.28515625" style="54" customWidth="1"/>
    <col min="6" max="6" width="17.7109375" style="34" customWidth="1"/>
    <col min="7" max="7" width="24.42578125" style="34" customWidth="1"/>
    <col min="8" max="9" width="8" style="34"/>
    <col min="10" max="10" width="19.28515625" style="14" customWidth="1"/>
    <col min="11" max="13" width="8" style="14"/>
  </cols>
  <sheetData>
    <row r="1" spans="1:13" s="43" customFormat="1" ht="42.75" customHeight="1" x14ac:dyDescent="0.2">
      <c r="A1" s="627" t="s">
        <v>109</v>
      </c>
      <c r="B1" s="627" t="s">
        <v>103</v>
      </c>
      <c r="C1" s="647" t="s">
        <v>104</v>
      </c>
      <c r="D1" s="627" t="str">
        <f>Startliste!A1</f>
        <v>Rygnr.</v>
      </c>
      <c r="E1" s="648" t="str">
        <f>Startliste!E1</f>
        <v>Fornavn</v>
      </c>
      <c r="F1" s="649" t="str">
        <f>Startliste!F1</f>
        <v>Efternavn</v>
      </c>
      <c r="G1" s="649" t="str">
        <f>Startliste!G1</f>
        <v>Hest</v>
      </c>
      <c r="H1" s="34"/>
      <c r="I1" s="34"/>
      <c r="J1" s="685" t="s">
        <v>261</v>
      </c>
      <c r="K1" s="73"/>
      <c r="L1" s="73"/>
      <c r="M1" s="73"/>
    </row>
    <row r="2" spans="1:13" x14ac:dyDescent="0.2">
      <c r="A2" s="106">
        <f>Startliste!AG2</f>
        <v>1</v>
      </c>
      <c r="B2" s="108" t="str">
        <f>IF((Startliste!O2&gt;0),Startliste!O2,"ikke bestået")</f>
        <v>ikke bestået</v>
      </c>
      <c r="C2" s="109">
        <f>Startliste!X2</f>
        <v>-1</v>
      </c>
      <c r="D2" s="106">
        <f>Startliste!A2</f>
        <v>1</v>
      </c>
      <c r="E2" s="156">
        <f>Startliste!E2</f>
        <v>0</v>
      </c>
      <c r="F2" s="89">
        <f>Startliste!F2</f>
        <v>0</v>
      </c>
      <c r="G2" s="89">
        <f>Startliste!G2</f>
        <v>0</v>
      </c>
    </row>
    <row r="3" spans="1:13" x14ac:dyDescent="0.2">
      <c r="A3" s="106">
        <f>Startliste!AG3</f>
        <v>1</v>
      </c>
      <c r="B3" s="108" t="str">
        <f>IF((Startliste!O3&gt;0),Startliste!O3,"ikke bestået")</f>
        <v>ikke bestået</v>
      </c>
      <c r="C3" s="109">
        <f>Startliste!X3</f>
        <v>-1</v>
      </c>
      <c r="D3" s="106">
        <f>Startliste!A3</f>
        <v>2</v>
      </c>
      <c r="E3" s="156">
        <f>Startliste!E3</f>
        <v>0</v>
      </c>
      <c r="F3" s="89">
        <f>Startliste!F3</f>
        <v>0</v>
      </c>
      <c r="G3" s="89">
        <f>Startliste!G3</f>
        <v>0</v>
      </c>
    </row>
    <row r="4" spans="1:13" x14ac:dyDescent="0.2">
      <c r="A4" s="106">
        <f>Startliste!AG4</f>
        <v>1</v>
      </c>
      <c r="B4" s="108" t="str">
        <f>IF((Startliste!O4&gt;0),Startliste!O4,"ikke bestået")</f>
        <v>ikke bestået</v>
      </c>
      <c r="C4" s="109">
        <f>Startliste!X4</f>
        <v>-1</v>
      </c>
      <c r="D4" s="106">
        <f>Startliste!A4</f>
        <v>3</v>
      </c>
      <c r="E4" s="156">
        <f>Startliste!E4</f>
        <v>0</v>
      </c>
      <c r="F4" s="89">
        <f>Startliste!F4</f>
        <v>0</v>
      </c>
      <c r="G4" s="89">
        <f>Startliste!G4</f>
        <v>0</v>
      </c>
    </row>
    <row r="5" spans="1:13" x14ac:dyDescent="0.2">
      <c r="A5" s="106">
        <f>Startliste!AG5</f>
        <v>1</v>
      </c>
      <c r="B5" s="108" t="str">
        <f>IF((Startliste!O5&gt;0),Startliste!O5,"ikke bestået")</f>
        <v>ikke bestået</v>
      </c>
      <c r="C5" s="109">
        <f>Startliste!X5</f>
        <v>-1</v>
      </c>
      <c r="D5" s="106">
        <f>Startliste!A5</f>
        <v>4</v>
      </c>
      <c r="E5" s="156">
        <f>Startliste!E5</f>
        <v>0</v>
      </c>
      <c r="F5" s="89">
        <f>Startliste!F5</f>
        <v>0</v>
      </c>
      <c r="G5" s="89">
        <f>Startliste!G5</f>
        <v>0</v>
      </c>
    </row>
    <row r="6" spans="1:13" x14ac:dyDescent="0.2">
      <c r="A6" s="106">
        <f>Startliste!AG6</f>
        <v>1</v>
      </c>
      <c r="B6" s="108" t="str">
        <f>IF((Startliste!O6&gt;0),Startliste!O6,"ikke bestået")</f>
        <v>ikke bestået</v>
      </c>
      <c r="C6" s="109">
        <f>Startliste!X6</f>
        <v>-1</v>
      </c>
      <c r="D6" s="106">
        <f>Startliste!A6</f>
        <v>5</v>
      </c>
      <c r="E6" s="156">
        <f>Startliste!E6</f>
        <v>0</v>
      </c>
      <c r="F6" s="89">
        <f>Startliste!F6</f>
        <v>0</v>
      </c>
      <c r="G6" s="89">
        <f>Startliste!G6</f>
        <v>0</v>
      </c>
    </row>
    <row r="7" spans="1:13" x14ac:dyDescent="0.2">
      <c r="A7" s="106">
        <f>Startliste!AG7</f>
        <v>1</v>
      </c>
      <c r="B7" s="108" t="str">
        <f>IF((Startliste!O7&gt;0),Startliste!O7,"ikke bestået")</f>
        <v>ikke bestået</v>
      </c>
      <c r="C7" s="109">
        <f>Startliste!X7</f>
        <v>-1</v>
      </c>
      <c r="D7" s="106">
        <f>Startliste!A7</f>
        <v>6</v>
      </c>
      <c r="E7" s="156">
        <f>Startliste!E7</f>
        <v>0</v>
      </c>
      <c r="F7" s="89">
        <f>Startliste!F7</f>
        <v>0</v>
      </c>
      <c r="G7" s="89">
        <f>Startliste!G7</f>
        <v>0</v>
      </c>
    </row>
    <row r="8" spans="1:13" x14ac:dyDescent="0.2">
      <c r="A8" s="106">
        <f>Startliste!AG8</f>
        <v>1</v>
      </c>
      <c r="B8" s="108" t="str">
        <f>IF((Startliste!O8&gt;0),Startliste!O8,"ikke bestået")</f>
        <v>ikke bestået</v>
      </c>
      <c r="C8" s="109">
        <f>Startliste!X8</f>
        <v>-1</v>
      </c>
      <c r="D8" s="106">
        <f>Startliste!A8</f>
        <v>7</v>
      </c>
      <c r="E8" s="156">
        <f>Startliste!E8</f>
        <v>0</v>
      </c>
      <c r="F8" s="89">
        <f>Startliste!F8</f>
        <v>0</v>
      </c>
      <c r="G8" s="89">
        <f>Startliste!G8</f>
        <v>0</v>
      </c>
    </row>
    <row r="9" spans="1:13" x14ac:dyDescent="0.2">
      <c r="A9" s="106">
        <f>Startliste!AG9</f>
        <v>1</v>
      </c>
      <c r="B9" s="108" t="str">
        <f>IF((Startliste!O9&gt;0),Startliste!O9,"ikke bestået")</f>
        <v>ikke bestået</v>
      </c>
      <c r="C9" s="109">
        <f>Startliste!X9</f>
        <v>-1</v>
      </c>
      <c r="D9" s="106">
        <f>Startliste!A9</f>
        <v>8</v>
      </c>
      <c r="E9" s="156">
        <f>Startliste!E9</f>
        <v>0</v>
      </c>
      <c r="F9" s="89">
        <f>Startliste!F9</f>
        <v>0</v>
      </c>
      <c r="G9" s="89">
        <f>Startliste!G9</f>
        <v>0</v>
      </c>
    </row>
    <row r="10" spans="1:13" x14ac:dyDescent="0.2">
      <c r="A10" s="106">
        <f>Startliste!AG10</f>
        <v>1</v>
      </c>
      <c r="B10" s="108" t="str">
        <f>IF((Startliste!O10&gt;0),Startliste!O10,"ikke bestået")</f>
        <v>ikke bestået</v>
      </c>
      <c r="C10" s="109">
        <f>Startliste!X10</f>
        <v>-1</v>
      </c>
      <c r="D10" s="106">
        <f>Startliste!A10</f>
        <v>9</v>
      </c>
      <c r="E10" s="156">
        <f>Startliste!E10</f>
        <v>0</v>
      </c>
      <c r="F10" s="89">
        <f>Startliste!F10</f>
        <v>0</v>
      </c>
      <c r="G10" s="89">
        <f>Startliste!G10</f>
        <v>0</v>
      </c>
    </row>
    <row r="11" spans="1:13" x14ac:dyDescent="0.2">
      <c r="A11" s="106">
        <f>Startliste!AG11</f>
        <v>1</v>
      </c>
      <c r="B11" s="108" t="str">
        <f>IF((Startliste!O11&gt;0),Startliste!O11,"ikke bestået")</f>
        <v>ikke bestået</v>
      </c>
      <c r="C11" s="109">
        <f>Startliste!X11</f>
        <v>-1</v>
      </c>
      <c r="D11" s="106">
        <f>Startliste!A11</f>
        <v>10</v>
      </c>
      <c r="E11" s="156">
        <f>Startliste!E11</f>
        <v>0</v>
      </c>
      <c r="F11" s="89">
        <f>Startliste!F11</f>
        <v>0</v>
      </c>
      <c r="G11" s="89">
        <f>Startliste!G11</f>
        <v>0</v>
      </c>
    </row>
    <row r="12" spans="1:13" x14ac:dyDescent="0.2">
      <c r="A12" s="106">
        <f>Startliste!AG12</f>
        <v>1</v>
      </c>
      <c r="B12" s="108" t="str">
        <f>IF((Startliste!O12&gt;0),Startliste!O12,"ikke bestået")</f>
        <v>ikke bestået</v>
      </c>
      <c r="C12" s="109">
        <f>Startliste!X12</f>
        <v>-1</v>
      </c>
      <c r="D12" s="106">
        <f>Startliste!A12</f>
        <v>11</v>
      </c>
      <c r="E12" s="156">
        <f>Startliste!E12</f>
        <v>0</v>
      </c>
      <c r="F12" s="89">
        <f>Startliste!F12</f>
        <v>0</v>
      </c>
      <c r="G12" s="89">
        <f>Startliste!G12</f>
        <v>0</v>
      </c>
    </row>
    <row r="13" spans="1:13" x14ac:dyDescent="0.2">
      <c r="A13" s="106">
        <f>Startliste!AG13</f>
        <v>1</v>
      </c>
      <c r="B13" s="108" t="str">
        <f>IF((Startliste!O13&gt;0),Startliste!O13,"ikke bestået")</f>
        <v>ikke bestået</v>
      </c>
      <c r="C13" s="109">
        <f>Startliste!X13</f>
        <v>-1</v>
      </c>
      <c r="D13" s="106">
        <f>Startliste!A13</f>
        <v>12</v>
      </c>
      <c r="E13" s="156">
        <f>Startliste!E13</f>
        <v>0</v>
      </c>
      <c r="F13" s="89">
        <f>Startliste!F13</f>
        <v>0</v>
      </c>
      <c r="G13" s="89">
        <f>Startliste!G13</f>
        <v>0</v>
      </c>
    </row>
    <row r="14" spans="1:13" x14ac:dyDescent="0.2">
      <c r="A14" s="106">
        <f>Startliste!AG14</f>
        <v>1</v>
      </c>
      <c r="B14" s="108" t="str">
        <f>IF((Startliste!O14&gt;0),Startliste!O14,"ikke bestået")</f>
        <v>ikke bestået</v>
      </c>
      <c r="C14" s="109">
        <f>Startliste!X14</f>
        <v>-1</v>
      </c>
      <c r="D14" s="106">
        <f>Startliste!A14</f>
        <v>13</v>
      </c>
      <c r="E14" s="156">
        <f>Startliste!E14</f>
        <v>0</v>
      </c>
      <c r="F14" s="89">
        <f>Startliste!F14</f>
        <v>0</v>
      </c>
      <c r="G14" s="89">
        <f>Startliste!G14</f>
        <v>0</v>
      </c>
    </row>
    <row r="15" spans="1:13" x14ac:dyDescent="0.2">
      <c r="A15" s="106">
        <f>Startliste!AG15</f>
        <v>1</v>
      </c>
      <c r="B15" s="108" t="str">
        <f>IF((Startliste!O15&gt;0),Startliste!O15,"ikke bestået")</f>
        <v>ikke bestået</v>
      </c>
      <c r="C15" s="109">
        <f>Startliste!X15</f>
        <v>-1</v>
      </c>
      <c r="D15" s="106">
        <f>Startliste!A15</f>
        <v>14</v>
      </c>
      <c r="E15" s="156">
        <f>Startliste!E15</f>
        <v>0</v>
      </c>
      <c r="F15" s="89">
        <f>Startliste!F15</f>
        <v>0</v>
      </c>
      <c r="G15" s="89">
        <f>Startliste!G15</f>
        <v>0</v>
      </c>
    </row>
    <row r="16" spans="1:13" x14ac:dyDescent="0.2">
      <c r="A16" s="106">
        <f>Startliste!AG16</f>
        <v>1</v>
      </c>
      <c r="B16" s="108" t="str">
        <f>IF((Startliste!O16&gt;0),Startliste!O16,"ikke bestået")</f>
        <v>ikke bestået</v>
      </c>
      <c r="C16" s="109">
        <f>Startliste!X16</f>
        <v>-1</v>
      </c>
      <c r="D16" s="106">
        <f>Startliste!A16</f>
        <v>15</v>
      </c>
      <c r="E16" s="156">
        <f>Startliste!E16</f>
        <v>0</v>
      </c>
      <c r="F16" s="89">
        <f>Startliste!F16</f>
        <v>0</v>
      </c>
      <c r="G16" s="89">
        <f>Startliste!G16</f>
        <v>0</v>
      </c>
    </row>
    <row r="17" spans="1:7" x14ac:dyDescent="0.2">
      <c r="A17" s="106">
        <f>Startliste!AG17</f>
        <v>1</v>
      </c>
      <c r="B17" s="108" t="str">
        <f>IF((Startliste!O17&gt;0),Startliste!O17,"ikke bestået")</f>
        <v>ikke bestået</v>
      </c>
      <c r="C17" s="109">
        <f>Startliste!X17</f>
        <v>-1</v>
      </c>
      <c r="D17" s="106">
        <f>Startliste!A17</f>
        <v>16</v>
      </c>
      <c r="E17" s="156">
        <f>Startliste!E17</f>
        <v>0</v>
      </c>
      <c r="F17" s="89">
        <f>Startliste!F17</f>
        <v>0</v>
      </c>
      <c r="G17" s="89">
        <f>Startliste!G17</f>
        <v>0</v>
      </c>
    </row>
    <row r="18" spans="1:7" x14ac:dyDescent="0.2">
      <c r="A18" s="106">
        <f>Startliste!AG18</f>
        <v>1</v>
      </c>
      <c r="B18" s="108" t="str">
        <f>IF((Startliste!O18&gt;0),Startliste!O18,"ikke bestået")</f>
        <v>ikke bestået</v>
      </c>
      <c r="C18" s="109">
        <f>Startliste!X18</f>
        <v>-1</v>
      </c>
      <c r="D18" s="106">
        <f>Startliste!A18</f>
        <v>17</v>
      </c>
      <c r="E18" s="156">
        <f>Startliste!E18</f>
        <v>0</v>
      </c>
      <c r="F18" s="89">
        <f>Startliste!F18</f>
        <v>0</v>
      </c>
      <c r="G18" s="89">
        <f>Startliste!G18</f>
        <v>0</v>
      </c>
    </row>
    <row r="19" spans="1:7" x14ac:dyDescent="0.2">
      <c r="A19" s="106">
        <f>Startliste!AG19</f>
        <v>1</v>
      </c>
      <c r="B19" s="108" t="str">
        <f>IF((Startliste!O19&gt;0),Startliste!O19,"ikke bestået")</f>
        <v>ikke bestået</v>
      </c>
      <c r="C19" s="109">
        <f>Startliste!X19</f>
        <v>-1</v>
      </c>
      <c r="D19" s="106">
        <f>Startliste!A19</f>
        <v>18</v>
      </c>
      <c r="E19" s="156">
        <f>Startliste!E19</f>
        <v>0</v>
      </c>
      <c r="F19" s="89">
        <f>Startliste!F19</f>
        <v>0</v>
      </c>
      <c r="G19" s="89">
        <f>Startliste!G19</f>
        <v>0</v>
      </c>
    </row>
    <row r="20" spans="1:7" x14ac:dyDescent="0.2">
      <c r="A20" s="106">
        <f>Startliste!AG20</f>
        <v>1</v>
      </c>
      <c r="B20" s="108" t="str">
        <f>IF((Startliste!O20&gt;0),Startliste!O20,"ikke bestået")</f>
        <v>ikke bestået</v>
      </c>
      <c r="C20" s="109">
        <f>Startliste!X20</f>
        <v>-1</v>
      </c>
      <c r="D20" s="106">
        <f>Startliste!A20</f>
        <v>19</v>
      </c>
      <c r="E20" s="156">
        <f>Startliste!E20</f>
        <v>0</v>
      </c>
      <c r="F20" s="89">
        <f>Startliste!F20</f>
        <v>0</v>
      </c>
      <c r="G20" s="89">
        <f>Startliste!G20</f>
        <v>0</v>
      </c>
    </row>
    <row r="21" spans="1:7" x14ac:dyDescent="0.2">
      <c r="A21" s="106">
        <f>Startliste!AG21</f>
        <v>1</v>
      </c>
      <c r="B21" s="108" t="str">
        <f>IF((Startliste!O21&gt;0),Startliste!O21,"ikke bestået")</f>
        <v>ikke bestået</v>
      </c>
      <c r="C21" s="109">
        <f>Startliste!X21</f>
        <v>-1</v>
      </c>
      <c r="D21" s="106">
        <f>Startliste!A21</f>
        <v>20</v>
      </c>
      <c r="E21" s="156">
        <f>Startliste!E21</f>
        <v>0</v>
      </c>
      <c r="F21" s="89">
        <f>Startliste!F21</f>
        <v>0</v>
      </c>
      <c r="G21" s="89">
        <f>Startliste!G21</f>
        <v>0</v>
      </c>
    </row>
    <row r="22" spans="1:7" x14ac:dyDescent="0.2">
      <c r="A22" s="106">
        <f>Startliste!AG22</f>
        <v>1</v>
      </c>
      <c r="B22" s="108" t="str">
        <f>IF((Startliste!O22&gt;0),Startliste!O22,"ikke bestået")</f>
        <v>ikke bestået</v>
      </c>
      <c r="C22" s="109">
        <f>Startliste!X22</f>
        <v>-1</v>
      </c>
      <c r="D22" s="106">
        <f>Startliste!A22</f>
        <v>21</v>
      </c>
      <c r="E22" s="156">
        <f>Startliste!E22</f>
        <v>0</v>
      </c>
      <c r="F22" s="89">
        <f>Startliste!F22</f>
        <v>0</v>
      </c>
      <c r="G22" s="89">
        <f>Startliste!G22</f>
        <v>0</v>
      </c>
    </row>
    <row r="23" spans="1:7" x14ac:dyDescent="0.2">
      <c r="A23" s="106">
        <f>Startliste!AG23</f>
        <v>1</v>
      </c>
      <c r="B23" s="108" t="str">
        <f>IF((Startliste!O23&gt;0),Startliste!O23,"ikke bestået")</f>
        <v>ikke bestået</v>
      </c>
      <c r="C23" s="109">
        <f>Startliste!X23</f>
        <v>-1</v>
      </c>
      <c r="D23" s="106">
        <f>Startliste!A23</f>
        <v>22</v>
      </c>
      <c r="E23" s="156">
        <f>Startliste!E23</f>
        <v>0</v>
      </c>
      <c r="F23" s="89">
        <f>Startliste!F23</f>
        <v>0</v>
      </c>
      <c r="G23" s="89">
        <f>Startliste!G23</f>
        <v>0</v>
      </c>
    </row>
    <row r="24" spans="1:7" x14ac:dyDescent="0.2">
      <c r="A24" s="106">
        <f>Startliste!AG24</f>
        <v>1</v>
      </c>
      <c r="B24" s="108" t="str">
        <f>IF((Startliste!O24&gt;0),Startliste!O24,"ikke bestået")</f>
        <v>ikke bestået</v>
      </c>
      <c r="C24" s="109">
        <f>Startliste!X24</f>
        <v>-1</v>
      </c>
      <c r="D24" s="106">
        <f>Startliste!A24</f>
        <v>23</v>
      </c>
      <c r="E24" s="156">
        <f>Startliste!E24</f>
        <v>0</v>
      </c>
      <c r="F24" s="89">
        <f>Startliste!F24</f>
        <v>0</v>
      </c>
      <c r="G24" s="89">
        <f>Startliste!G24</f>
        <v>0</v>
      </c>
    </row>
    <row r="25" spans="1:7" x14ac:dyDescent="0.2">
      <c r="A25" s="106">
        <f>Startliste!AG25</f>
        <v>1</v>
      </c>
      <c r="B25" s="108" t="str">
        <f>IF((Startliste!O25&gt;0),Startliste!O25,"ikke bestået")</f>
        <v>ikke bestået</v>
      </c>
      <c r="C25" s="109">
        <f>Startliste!X25</f>
        <v>-1</v>
      </c>
      <c r="D25" s="106">
        <f>Startliste!A25</f>
        <v>24</v>
      </c>
      <c r="E25" s="156">
        <f>Startliste!E25</f>
        <v>0</v>
      </c>
      <c r="F25" s="89">
        <f>Startliste!F25</f>
        <v>0</v>
      </c>
      <c r="G25" s="89">
        <f>Startliste!G25</f>
        <v>0</v>
      </c>
    </row>
    <row r="26" spans="1:7" x14ac:dyDescent="0.2">
      <c r="A26" s="106">
        <f>Startliste!AG26</f>
        <v>1</v>
      </c>
      <c r="B26" s="108" t="str">
        <f>IF((Startliste!O26&gt;0),Startliste!O26,"ikke bestået")</f>
        <v>ikke bestået</v>
      </c>
      <c r="C26" s="109">
        <f>Startliste!X26</f>
        <v>-1</v>
      </c>
      <c r="D26" s="106">
        <f>Startliste!A26</f>
        <v>25</v>
      </c>
      <c r="E26" s="156">
        <f>Startliste!E26</f>
        <v>0</v>
      </c>
      <c r="F26" s="89">
        <f>Startliste!F26</f>
        <v>0</v>
      </c>
      <c r="G26" s="89">
        <f>Startliste!G26</f>
        <v>0</v>
      </c>
    </row>
    <row r="27" spans="1:7" x14ac:dyDescent="0.2">
      <c r="A27" s="106">
        <f>Startliste!AG27</f>
        <v>1</v>
      </c>
      <c r="B27" s="108" t="str">
        <f>IF((Startliste!O27&gt;0),Startliste!O27,"ikke bestået")</f>
        <v>ikke bestået</v>
      </c>
      <c r="C27" s="109">
        <f>Startliste!X27</f>
        <v>-1</v>
      </c>
      <c r="D27" s="106">
        <f>Startliste!A27</f>
        <v>26</v>
      </c>
      <c r="E27" s="156">
        <f>Startliste!E27</f>
        <v>0</v>
      </c>
      <c r="F27" s="89">
        <f>Startliste!F27</f>
        <v>0</v>
      </c>
      <c r="G27" s="89">
        <f>Startliste!G27</f>
        <v>0</v>
      </c>
    </row>
    <row r="28" spans="1:7" x14ac:dyDescent="0.2">
      <c r="A28" s="106">
        <f>Startliste!AG28</f>
        <v>1</v>
      </c>
      <c r="B28" s="108" t="str">
        <f>IF((Startliste!O28&gt;0),Startliste!O28,"ikke bestået")</f>
        <v>ikke bestået</v>
      </c>
      <c r="C28" s="109">
        <f>Startliste!X28</f>
        <v>-1</v>
      </c>
      <c r="D28" s="106">
        <f>Startliste!A28</f>
        <v>27</v>
      </c>
      <c r="E28" s="156">
        <f>Startliste!E28</f>
        <v>0</v>
      </c>
      <c r="F28" s="89">
        <f>Startliste!F28</f>
        <v>0</v>
      </c>
      <c r="G28" s="89">
        <f>Startliste!G28</f>
        <v>0</v>
      </c>
    </row>
    <row r="29" spans="1:7" x14ac:dyDescent="0.2">
      <c r="A29" s="106">
        <f>Startliste!AG29</f>
        <v>1</v>
      </c>
      <c r="B29" s="108" t="str">
        <f>IF((Startliste!O29&gt;0),Startliste!O29,"ikke bestået")</f>
        <v>ikke bestået</v>
      </c>
      <c r="C29" s="109">
        <f>Startliste!X29</f>
        <v>-1</v>
      </c>
      <c r="D29" s="106">
        <f>Startliste!A29</f>
        <v>28</v>
      </c>
      <c r="E29" s="156">
        <f>Startliste!E29</f>
        <v>0</v>
      </c>
      <c r="F29" s="89">
        <f>Startliste!F29</f>
        <v>0</v>
      </c>
      <c r="G29" s="89">
        <f>Startliste!G29</f>
        <v>0</v>
      </c>
    </row>
    <row r="30" spans="1:7" x14ac:dyDescent="0.2">
      <c r="A30" s="106">
        <f>Startliste!AG30</f>
        <v>1</v>
      </c>
      <c r="B30" s="108" t="str">
        <f>IF((Startliste!O30&gt;0),Startliste!O30,"ikke bestået")</f>
        <v>ikke bestået</v>
      </c>
      <c r="C30" s="109">
        <f>Startliste!X30</f>
        <v>-1</v>
      </c>
      <c r="D30" s="106">
        <f>Startliste!A30</f>
        <v>29</v>
      </c>
      <c r="E30" s="156">
        <f>Startliste!E30</f>
        <v>0</v>
      </c>
      <c r="F30" s="89">
        <f>Startliste!F30</f>
        <v>0</v>
      </c>
      <c r="G30" s="89">
        <f>Startliste!G30</f>
        <v>0</v>
      </c>
    </row>
    <row r="31" spans="1:7" x14ac:dyDescent="0.2">
      <c r="A31" s="106">
        <f>Startliste!AG31</f>
        <v>1</v>
      </c>
      <c r="B31" s="108" t="str">
        <f>IF((Startliste!O31&gt;0),Startliste!O31,"ikke bestået")</f>
        <v>ikke bestået</v>
      </c>
      <c r="C31" s="109">
        <f>Startliste!X31</f>
        <v>-1</v>
      </c>
      <c r="D31" s="106">
        <f>Startliste!A31</f>
        <v>30</v>
      </c>
      <c r="E31" s="156">
        <f>Startliste!E31</f>
        <v>0</v>
      </c>
      <c r="F31" s="89">
        <f>Startliste!F31</f>
        <v>0</v>
      </c>
      <c r="G31" s="89">
        <f>Startliste!G31</f>
        <v>0</v>
      </c>
    </row>
    <row r="32" spans="1:7" x14ac:dyDescent="0.2">
      <c r="A32" s="106">
        <f>Startliste!AG32</f>
        <v>1</v>
      </c>
      <c r="B32" s="108" t="str">
        <f>IF((Startliste!O32&gt;0),Startliste!O32,"ikke bestået")</f>
        <v>ikke bestået</v>
      </c>
      <c r="C32" s="109">
        <f>Startliste!X32</f>
        <v>-1</v>
      </c>
      <c r="D32" s="106">
        <f>Startliste!A32</f>
        <v>31</v>
      </c>
      <c r="E32" s="156">
        <f>Startliste!E32</f>
        <v>0</v>
      </c>
      <c r="F32" s="89">
        <f>Startliste!F32</f>
        <v>0</v>
      </c>
      <c r="G32" s="89">
        <f>Startliste!G32</f>
        <v>0</v>
      </c>
    </row>
    <row r="33" spans="1:7" x14ac:dyDescent="0.2">
      <c r="A33" s="106">
        <f>Startliste!AG33</f>
        <v>1</v>
      </c>
      <c r="B33" s="108" t="str">
        <f>IF((Startliste!O33&gt;0),Startliste!O33,"ikke bestået")</f>
        <v>ikke bestået</v>
      </c>
      <c r="C33" s="109">
        <f>Startliste!X33</f>
        <v>-1</v>
      </c>
      <c r="D33" s="106">
        <f>Startliste!A33</f>
        <v>32</v>
      </c>
      <c r="E33" s="156">
        <f>Startliste!E33</f>
        <v>0</v>
      </c>
      <c r="F33" s="89">
        <f>Startliste!F33</f>
        <v>0</v>
      </c>
      <c r="G33" s="89">
        <f>Startliste!G33</f>
        <v>0</v>
      </c>
    </row>
    <row r="34" spans="1:7" x14ac:dyDescent="0.2">
      <c r="A34" s="106">
        <f>Startliste!AG34</f>
        <v>1</v>
      </c>
      <c r="B34" s="108" t="str">
        <f>IF((Startliste!O34&gt;0),Startliste!O34,"ikke bestået")</f>
        <v>ikke bestået</v>
      </c>
      <c r="C34" s="109">
        <f>Startliste!X34</f>
        <v>-1</v>
      </c>
      <c r="D34" s="106">
        <f>Startliste!A34</f>
        <v>33</v>
      </c>
      <c r="E34" s="156">
        <f>Startliste!E34</f>
        <v>0</v>
      </c>
      <c r="F34" s="89">
        <f>Startliste!F34</f>
        <v>0</v>
      </c>
      <c r="G34" s="89">
        <f>Startliste!G34</f>
        <v>0</v>
      </c>
    </row>
    <row r="35" spans="1:7" x14ac:dyDescent="0.2">
      <c r="A35" s="106">
        <f>Startliste!AG35</f>
        <v>1</v>
      </c>
      <c r="B35" s="108" t="str">
        <f>IF((Startliste!O35&gt;0),Startliste!O35,"ikke bestået")</f>
        <v>ikke bestået</v>
      </c>
      <c r="C35" s="109">
        <f>Startliste!X35</f>
        <v>-1</v>
      </c>
      <c r="D35" s="106">
        <f>Startliste!A35</f>
        <v>34</v>
      </c>
      <c r="E35" s="156">
        <f>Startliste!E35</f>
        <v>0</v>
      </c>
      <c r="F35" s="89">
        <f>Startliste!F35</f>
        <v>0</v>
      </c>
      <c r="G35" s="89">
        <f>Startliste!G35</f>
        <v>0</v>
      </c>
    </row>
    <row r="36" spans="1:7" x14ac:dyDescent="0.2">
      <c r="A36" s="106">
        <f>Startliste!AG36</f>
        <v>1</v>
      </c>
      <c r="B36" s="108" t="str">
        <f>IF((Startliste!O36&gt;0),Startliste!O36,"ikke bestået")</f>
        <v>ikke bestået</v>
      </c>
      <c r="C36" s="109">
        <f>Startliste!X36</f>
        <v>-1</v>
      </c>
      <c r="D36" s="106">
        <f>Startliste!A36</f>
        <v>35</v>
      </c>
      <c r="E36" s="156">
        <f>Startliste!E36</f>
        <v>0</v>
      </c>
      <c r="F36" s="89">
        <f>Startliste!F36</f>
        <v>0</v>
      </c>
      <c r="G36" s="89">
        <f>Startliste!G36</f>
        <v>0</v>
      </c>
    </row>
    <row r="37" spans="1:7" x14ac:dyDescent="0.2">
      <c r="A37" s="106">
        <f>Startliste!AG37</f>
        <v>1</v>
      </c>
      <c r="B37" s="108" t="str">
        <f>IF((Startliste!O37&gt;0),Startliste!O37,"ikke bestået")</f>
        <v>ikke bestået</v>
      </c>
      <c r="C37" s="109">
        <f>Startliste!X37</f>
        <v>-1</v>
      </c>
      <c r="D37" s="106">
        <f>Startliste!A37</f>
        <v>36</v>
      </c>
      <c r="E37" s="156">
        <f>Startliste!E37</f>
        <v>0</v>
      </c>
      <c r="F37" s="89">
        <f>Startliste!F37</f>
        <v>0</v>
      </c>
      <c r="G37" s="89">
        <f>Startliste!G37</f>
        <v>0</v>
      </c>
    </row>
    <row r="38" spans="1:7" x14ac:dyDescent="0.2">
      <c r="A38" s="106">
        <f>Startliste!AG38</f>
        <v>1</v>
      </c>
      <c r="B38" s="108" t="str">
        <f>IF((Startliste!O38&gt;0),Startliste!O38,"ikke bestået")</f>
        <v>ikke bestået</v>
      </c>
      <c r="C38" s="109">
        <f>Startliste!X38</f>
        <v>-1</v>
      </c>
      <c r="D38" s="106">
        <f>Startliste!A38</f>
        <v>37</v>
      </c>
      <c r="E38" s="156">
        <f>Startliste!E38</f>
        <v>0</v>
      </c>
      <c r="F38" s="89">
        <f>Startliste!F38</f>
        <v>0</v>
      </c>
      <c r="G38" s="89">
        <f>Startliste!G38</f>
        <v>0</v>
      </c>
    </row>
    <row r="39" spans="1:7" x14ac:dyDescent="0.2">
      <c r="A39" s="106">
        <f>Startliste!AG39</f>
        <v>1</v>
      </c>
      <c r="B39" s="108" t="str">
        <f>IF((Startliste!O39&gt;0),Startliste!O39,"ikke bestået")</f>
        <v>ikke bestået</v>
      </c>
      <c r="C39" s="109">
        <f>Startliste!X39</f>
        <v>-1</v>
      </c>
      <c r="D39" s="106">
        <f>Startliste!A39</f>
        <v>38</v>
      </c>
      <c r="E39" s="156">
        <f>Startliste!E39</f>
        <v>0</v>
      </c>
      <c r="F39" s="89">
        <f>Startliste!F39</f>
        <v>0</v>
      </c>
      <c r="G39" s="89">
        <f>Startliste!G39</f>
        <v>0</v>
      </c>
    </row>
    <row r="40" spans="1:7" x14ac:dyDescent="0.2">
      <c r="A40" s="106">
        <f>Startliste!AG40</f>
        <v>1</v>
      </c>
      <c r="B40" s="108" t="str">
        <f>IF((Startliste!O40&gt;0),Startliste!O40,"ikke bestået")</f>
        <v>ikke bestået</v>
      </c>
      <c r="C40" s="109">
        <f>Startliste!X40</f>
        <v>-1</v>
      </c>
      <c r="D40" s="106">
        <f>Startliste!A40</f>
        <v>39</v>
      </c>
      <c r="E40" s="156">
        <f>Startliste!E40</f>
        <v>0</v>
      </c>
      <c r="F40" s="89">
        <f>Startliste!F40</f>
        <v>0</v>
      </c>
      <c r="G40" s="89">
        <f>Startliste!G40</f>
        <v>0</v>
      </c>
    </row>
    <row r="41" spans="1:7" x14ac:dyDescent="0.2">
      <c r="A41" s="106">
        <f>Startliste!AG41</f>
        <v>1</v>
      </c>
      <c r="B41" s="108" t="str">
        <f>IF((Startliste!O41&gt;0),Startliste!O41,"ikke bestået")</f>
        <v>ikke bestået</v>
      </c>
      <c r="C41" s="109">
        <f>Startliste!X41</f>
        <v>-1</v>
      </c>
      <c r="D41" s="106">
        <f>Startliste!A41</f>
        <v>40</v>
      </c>
      <c r="E41" s="156">
        <f>Startliste!E41</f>
        <v>0</v>
      </c>
      <c r="F41" s="89">
        <f>Startliste!F41</f>
        <v>0</v>
      </c>
      <c r="G41" s="89">
        <f>Startliste!G41</f>
        <v>0</v>
      </c>
    </row>
    <row r="42" spans="1:7" x14ac:dyDescent="0.2">
      <c r="A42" s="106">
        <f>Startliste!AG42</f>
        <v>1</v>
      </c>
      <c r="B42" s="108" t="str">
        <f>IF((Startliste!O42&gt;0),Startliste!O42,"ikke bestået")</f>
        <v>ikke bestået</v>
      </c>
      <c r="C42" s="109">
        <f>Startliste!X42</f>
        <v>-1</v>
      </c>
      <c r="D42" s="106">
        <f>Startliste!A42</f>
        <v>41</v>
      </c>
      <c r="E42" s="156">
        <f>Startliste!E42</f>
        <v>0</v>
      </c>
      <c r="F42" s="89">
        <f>Startliste!F42</f>
        <v>0</v>
      </c>
      <c r="G42" s="89">
        <f>Startliste!G42</f>
        <v>0</v>
      </c>
    </row>
    <row r="43" spans="1:7" x14ac:dyDescent="0.2">
      <c r="A43" s="106">
        <f>Startliste!AG43</f>
        <v>1</v>
      </c>
      <c r="B43" s="108" t="str">
        <f>IF((Startliste!O43&gt;0),Startliste!O43,"ikke bestået")</f>
        <v>ikke bestået</v>
      </c>
      <c r="C43" s="109">
        <f>Startliste!X43</f>
        <v>-1</v>
      </c>
      <c r="D43" s="106">
        <f>Startliste!A43</f>
        <v>42</v>
      </c>
      <c r="E43" s="156">
        <f>Startliste!E43</f>
        <v>0</v>
      </c>
      <c r="F43" s="89">
        <f>Startliste!F43</f>
        <v>0</v>
      </c>
      <c r="G43" s="89">
        <f>Startliste!G43</f>
        <v>0</v>
      </c>
    </row>
    <row r="44" spans="1:7" x14ac:dyDescent="0.2">
      <c r="A44" s="106">
        <f>Startliste!AG44</f>
        <v>1</v>
      </c>
      <c r="B44" s="108" t="str">
        <f>IF((Startliste!O44&gt;0),Startliste!O44,"ikke bestået")</f>
        <v>ikke bestået</v>
      </c>
      <c r="C44" s="109">
        <f>Startliste!X44</f>
        <v>-1</v>
      </c>
      <c r="D44" s="106">
        <f>Startliste!A44</f>
        <v>43</v>
      </c>
      <c r="E44" s="156">
        <f>Startliste!E44</f>
        <v>0</v>
      </c>
      <c r="F44" s="89">
        <f>Startliste!F44</f>
        <v>0</v>
      </c>
      <c r="G44" s="89">
        <f>Startliste!G44</f>
        <v>0</v>
      </c>
    </row>
    <row r="45" spans="1:7" x14ac:dyDescent="0.2">
      <c r="A45" s="106">
        <f>Startliste!AG45</f>
        <v>1</v>
      </c>
      <c r="B45" s="108" t="str">
        <f>IF((Startliste!O45&gt;0),Startliste!O45,"ikke bestået")</f>
        <v>ikke bestået</v>
      </c>
      <c r="C45" s="109">
        <f>Startliste!X45</f>
        <v>-1</v>
      </c>
      <c r="D45" s="106">
        <f>Startliste!A45</f>
        <v>44</v>
      </c>
      <c r="E45" s="156">
        <f>Startliste!E45</f>
        <v>0</v>
      </c>
      <c r="F45" s="89">
        <f>Startliste!F45</f>
        <v>0</v>
      </c>
      <c r="G45" s="89">
        <f>Startliste!G45</f>
        <v>0</v>
      </c>
    </row>
    <row r="46" spans="1:7" x14ac:dyDescent="0.2">
      <c r="A46" s="106">
        <f>Startliste!AG46</f>
        <v>1</v>
      </c>
      <c r="B46" s="108" t="str">
        <f>IF((Startliste!O46&gt;0),Startliste!O46,"ikke bestået")</f>
        <v>ikke bestået</v>
      </c>
      <c r="C46" s="109">
        <f>Startliste!X46</f>
        <v>-1</v>
      </c>
      <c r="D46" s="106">
        <f>Startliste!A46</f>
        <v>45</v>
      </c>
      <c r="E46" s="156">
        <f>Startliste!E46</f>
        <v>0</v>
      </c>
      <c r="F46" s="89">
        <f>Startliste!F46</f>
        <v>0</v>
      </c>
      <c r="G46" s="89">
        <f>Startliste!G46</f>
        <v>0</v>
      </c>
    </row>
    <row r="47" spans="1:7" x14ac:dyDescent="0.2">
      <c r="A47" s="106">
        <f>Startliste!AG54</f>
        <v>1</v>
      </c>
      <c r="B47" s="108" t="str">
        <f>IF((Startliste!O54&gt;0),Startliste!O54,"ikke bestået")</f>
        <v>ikke bestået</v>
      </c>
      <c r="C47" s="109">
        <f>Startliste!X54</f>
        <v>-1</v>
      </c>
      <c r="D47" s="106">
        <f>Startliste!A54</f>
        <v>53</v>
      </c>
      <c r="E47" s="156">
        <f>Startliste!E54</f>
        <v>0</v>
      </c>
      <c r="F47" s="89">
        <f>Startliste!F54</f>
        <v>0</v>
      </c>
      <c r="G47" s="89">
        <f>Startliste!G54</f>
        <v>0</v>
      </c>
    </row>
    <row r="48" spans="1:7" x14ac:dyDescent="0.2">
      <c r="A48" s="106">
        <f>Startliste!AG49</f>
        <v>1</v>
      </c>
      <c r="B48" s="108" t="str">
        <f>IF((Startliste!O49&gt;0),Startliste!O49,"ikke bestået")</f>
        <v>ikke bestået</v>
      </c>
      <c r="C48" s="109">
        <f>Startliste!X49</f>
        <v>-1</v>
      </c>
      <c r="D48" s="106">
        <f>Startliste!A49</f>
        <v>48</v>
      </c>
      <c r="E48" s="156">
        <f>Startliste!E49</f>
        <v>0</v>
      </c>
      <c r="F48" s="89">
        <f>Startliste!F49</f>
        <v>0</v>
      </c>
      <c r="G48" s="89">
        <f>Startliste!G49</f>
        <v>0</v>
      </c>
    </row>
    <row r="49" spans="1:7" x14ac:dyDescent="0.2">
      <c r="A49" s="106">
        <f>Startliste!AG51</f>
        <v>1</v>
      </c>
      <c r="B49" s="108" t="str">
        <f>IF((Startliste!O51&gt;0),Startliste!O51,"ikke bestået")</f>
        <v>ikke bestået</v>
      </c>
      <c r="C49" s="109">
        <f>Startliste!X51</f>
        <v>-1</v>
      </c>
      <c r="D49" s="106">
        <f>Startliste!A51</f>
        <v>50</v>
      </c>
      <c r="E49" s="156">
        <f>Startliste!E51</f>
        <v>0</v>
      </c>
      <c r="F49" s="89">
        <f>Startliste!F51</f>
        <v>0</v>
      </c>
      <c r="G49" s="89">
        <f>Startliste!G51</f>
        <v>0</v>
      </c>
    </row>
    <row r="50" spans="1:7" x14ac:dyDescent="0.2">
      <c r="A50" s="106">
        <f>Startliste!AG56</f>
        <v>1</v>
      </c>
      <c r="B50" s="108" t="str">
        <f>IF((Startliste!O56&gt;0),Startliste!O56,"ikke bestået")</f>
        <v>ikke bestået</v>
      </c>
      <c r="C50" s="109">
        <f>Startliste!X56</f>
        <v>-1</v>
      </c>
      <c r="D50" s="106">
        <f>Startliste!A56</f>
        <v>55</v>
      </c>
      <c r="E50" s="156">
        <f>Startliste!E56</f>
        <v>0</v>
      </c>
      <c r="F50" s="89">
        <f>Startliste!F56</f>
        <v>0</v>
      </c>
      <c r="G50" s="89">
        <f>Startliste!G56</f>
        <v>0</v>
      </c>
    </row>
    <row r="51" spans="1:7" x14ac:dyDescent="0.2">
      <c r="A51" s="106">
        <f>Startliste!AG59</f>
        <v>1</v>
      </c>
      <c r="B51" s="108" t="str">
        <f>IF((Startliste!O59&gt;0),Startliste!O59,"ikke bestået")</f>
        <v>ikke bestået</v>
      </c>
      <c r="C51" s="109">
        <f>Startliste!X59</f>
        <v>-1</v>
      </c>
      <c r="D51" s="106">
        <f>Startliste!A59</f>
        <v>58</v>
      </c>
      <c r="E51" s="156">
        <f>Startliste!E59</f>
        <v>0</v>
      </c>
      <c r="F51" s="89">
        <f>Startliste!F59</f>
        <v>0</v>
      </c>
      <c r="G51" s="89">
        <f>Startliste!G59</f>
        <v>0</v>
      </c>
    </row>
    <row r="52" spans="1:7" x14ac:dyDescent="0.2">
      <c r="A52" s="106">
        <f>Startliste!AG58</f>
        <v>1</v>
      </c>
      <c r="B52" s="108" t="str">
        <f>IF((Startliste!O58&gt;0),Startliste!O58,"ikke bestået")</f>
        <v>ikke bestået</v>
      </c>
      <c r="C52" s="109">
        <f>Startliste!X58</f>
        <v>-1</v>
      </c>
      <c r="D52" s="106">
        <f>Startliste!A58</f>
        <v>57</v>
      </c>
      <c r="E52" s="156">
        <f>Startliste!E58</f>
        <v>0</v>
      </c>
      <c r="F52" s="89">
        <f>Startliste!F58</f>
        <v>0</v>
      </c>
      <c r="G52" s="89">
        <f>Startliste!G58</f>
        <v>0</v>
      </c>
    </row>
    <row r="53" spans="1:7" x14ac:dyDescent="0.2">
      <c r="A53" s="106">
        <f>Startliste!AG57</f>
        <v>1</v>
      </c>
      <c r="B53" s="108" t="str">
        <f>IF((Startliste!O57&gt;0),Startliste!O57,"ikke bestået")</f>
        <v>ikke bestået</v>
      </c>
      <c r="C53" s="109">
        <f>Startliste!X57</f>
        <v>-1</v>
      </c>
      <c r="D53" s="106">
        <f>Startliste!A57</f>
        <v>56</v>
      </c>
      <c r="E53" s="156">
        <f>Startliste!E57</f>
        <v>0</v>
      </c>
      <c r="F53" s="89">
        <f>Startliste!F57</f>
        <v>0</v>
      </c>
      <c r="G53" s="89">
        <f>Startliste!G57</f>
        <v>0</v>
      </c>
    </row>
    <row r="54" spans="1:7" x14ac:dyDescent="0.2">
      <c r="A54" s="106">
        <f>Startliste!AG50</f>
        <v>1</v>
      </c>
      <c r="B54" s="108" t="str">
        <f>IF((Startliste!O50&gt;0),Startliste!O50,"ikke bestået")</f>
        <v>ikke bestået</v>
      </c>
      <c r="C54" s="109">
        <f>Startliste!X50</f>
        <v>-1</v>
      </c>
      <c r="D54" s="106">
        <f>Startliste!A50</f>
        <v>49</v>
      </c>
      <c r="E54" s="156">
        <f>Startliste!E50</f>
        <v>0</v>
      </c>
      <c r="F54" s="89">
        <f>Startliste!F50</f>
        <v>0</v>
      </c>
      <c r="G54" s="89">
        <f>Startliste!G50</f>
        <v>0</v>
      </c>
    </row>
    <row r="55" spans="1:7" x14ac:dyDescent="0.2">
      <c r="A55" s="106">
        <f>Startliste!AG52</f>
        <v>1</v>
      </c>
      <c r="B55" s="108" t="str">
        <f>IF((Startliste!O52&gt;0),Startliste!O52,"ikke bestået")</f>
        <v>ikke bestået</v>
      </c>
      <c r="C55" s="109">
        <f>Startliste!X52</f>
        <v>-1</v>
      </c>
      <c r="D55" s="106">
        <f>Startliste!A52</f>
        <v>51</v>
      </c>
      <c r="E55" s="156">
        <f>Startliste!E52</f>
        <v>0</v>
      </c>
      <c r="F55" s="89">
        <f>Startliste!F52</f>
        <v>0</v>
      </c>
      <c r="G55" s="89">
        <f>Startliste!G52</f>
        <v>0</v>
      </c>
    </row>
    <row r="56" spans="1:7" x14ac:dyDescent="0.2">
      <c r="A56" s="106">
        <f>Startliste!AG60</f>
        <v>1</v>
      </c>
      <c r="B56" s="108" t="str">
        <f>IF((Startliste!O60&gt;0),Startliste!O60,"ikke bestået")</f>
        <v>ikke bestået</v>
      </c>
      <c r="C56" s="109">
        <f>Startliste!X60</f>
        <v>-1</v>
      </c>
      <c r="D56" s="106">
        <f>Startliste!A60</f>
        <v>59</v>
      </c>
      <c r="E56" s="156">
        <f>Startliste!E60</f>
        <v>0</v>
      </c>
      <c r="F56" s="89">
        <f>Startliste!F60</f>
        <v>0</v>
      </c>
      <c r="G56" s="89">
        <f>Startliste!G60</f>
        <v>0</v>
      </c>
    </row>
    <row r="57" spans="1:7" x14ac:dyDescent="0.2">
      <c r="A57" s="106">
        <f>Startliste!AG53</f>
        <v>1</v>
      </c>
      <c r="B57" s="108" t="str">
        <f>IF((Startliste!O53&gt;0),Startliste!O53,"ikke bestået")</f>
        <v>ikke bestået</v>
      </c>
      <c r="C57" s="109">
        <f>Startliste!X53</f>
        <v>-1</v>
      </c>
      <c r="D57" s="106">
        <f>Startliste!A53</f>
        <v>52</v>
      </c>
      <c r="E57" s="156">
        <f>Startliste!E53</f>
        <v>0</v>
      </c>
      <c r="F57" s="89">
        <f>Startliste!F53</f>
        <v>0</v>
      </c>
      <c r="G57" s="89">
        <f>Startliste!G53</f>
        <v>0</v>
      </c>
    </row>
    <row r="58" spans="1:7" x14ac:dyDescent="0.2">
      <c r="A58" s="106">
        <f>Startliste!AG55</f>
        <v>1</v>
      </c>
      <c r="B58" s="108" t="str">
        <f>IF((Startliste!O55&gt;0),Startliste!O55,"ikke bestået")</f>
        <v>ikke bestået</v>
      </c>
      <c r="C58" s="109">
        <f>Startliste!X55</f>
        <v>-1</v>
      </c>
      <c r="D58" s="106">
        <f>Startliste!A55</f>
        <v>54</v>
      </c>
      <c r="E58" s="156">
        <f>Startliste!E55</f>
        <v>0</v>
      </c>
      <c r="F58" s="89">
        <f>Startliste!F55</f>
        <v>0</v>
      </c>
      <c r="G58" s="89">
        <f>Startliste!G55</f>
        <v>0</v>
      </c>
    </row>
    <row r="59" spans="1:7" x14ac:dyDescent="0.2">
      <c r="A59" s="106">
        <f>Startliste!AG61</f>
        <v>1</v>
      </c>
      <c r="B59" s="108" t="str">
        <f>IF((Startliste!O61&gt;0),Startliste!O61,"ikke bestået")</f>
        <v>ikke bestået</v>
      </c>
      <c r="C59" s="109">
        <f>Startliste!X61</f>
        <v>-1</v>
      </c>
      <c r="D59" s="106">
        <f>Startliste!A61</f>
        <v>60</v>
      </c>
      <c r="E59" s="156">
        <f>Startliste!E61</f>
        <v>0</v>
      </c>
      <c r="F59" s="89">
        <f>Startliste!F61</f>
        <v>0</v>
      </c>
      <c r="G59" s="89">
        <f>Startliste!G61</f>
        <v>0</v>
      </c>
    </row>
    <row r="60" spans="1:7" ht="12.75" customHeight="1" x14ac:dyDescent="0.2">
      <c r="A60" s="106">
        <f>Startliste!AG47</f>
        <v>1</v>
      </c>
      <c r="B60" s="108" t="str">
        <f>IF((Startliste!O47&gt;0),Startliste!O47,"ikke bestået")</f>
        <v>ikke bestået</v>
      </c>
      <c r="C60" s="109">
        <f>Startliste!X47</f>
        <v>-1</v>
      </c>
      <c r="D60" s="106">
        <f>Startliste!A47</f>
        <v>46</v>
      </c>
      <c r="E60" s="156">
        <f>Startliste!E47</f>
        <v>0</v>
      </c>
      <c r="F60" s="89">
        <f>Startliste!F47</f>
        <v>0</v>
      </c>
      <c r="G60" s="89">
        <f>Startliste!G47</f>
        <v>0</v>
      </c>
    </row>
    <row r="61" spans="1:7" ht="12.75" customHeight="1" x14ac:dyDescent="0.2">
      <c r="A61" s="106">
        <f>Startliste!AG48</f>
        <v>1</v>
      </c>
      <c r="B61" s="108" t="str">
        <f>IF((Startliste!O48&gt;0),Startliste!O48,"ikke bestået")</f>
        <v>ikke bestået</v>
      </c>
      <c r="C61" s="109">
        <f>Startliste!X48</f>
        <v>-1</v>
      </c>
      <c r="D61" s="106">
        <f>Startliste!A48</f>
        <v>47</v>
      </c>
      <c r="E61" s="156">
        <f>Startliste!E48</f>
        <v>0</v>
      </c>
      <c r="F61" s="89">
        <f>Startliste!F48</f>
        <v>0</v>
      </c>
      <c r="G61" s="89">
        <f>Startliste!G48</f>
        <v>0</v>
      </c>
    </row>
    <row r="62" spans="1:7" ht="12.75" customHeight="1" x14ac:dyDescent="0.2">
      <c r="A62" s="106">
        <f>Startliste!AG62</f>
        <v>1</v>
      </c>
      <c r="B62" s="108" t="str">
        <f>IF((Startliste!O62&gt;0),Startliste!O62,"ikke bestået")</f>
        <v>ikke bestået</v>
      </c>
      <c r="C62" s="109">
        <f>Startliste!X62</f>
        <v>-1</v>
      </c>
      <c r="D62" s="106">
        <f>Startliste!A62</f>
        <v>61</v>
      </c>
      <c r="E62" s="156">
        <f>Startliste!E62</f>
        <v>0</v>
      </c>
      <c r="F62" s="89">
        <f>Startliste!F62</f>
        <v>0</v>
      </c>
      <c r="G62" s="89">
        <f>Startliste!G62</f>
        <v>0</v>
      </c>
    </row>
    <row r="63" spans="1:7" ht="12.75" customHeight="1" x14ac:dyDescent="0.2">
      <c r="A63" s="106">
        <f>Startliste!AG63</f>
        <v>1</v>
      </c>
      <c r="B63" s="108" t="str">
        <f>IF((Startliste!O63&gt;0),Startliste!O63,"ikke bestået")</f>
        <v>ikke bestået</v>
      </c>
      <c r="C63" s="109">
        <f>Startliste!X63</f>
        <v>-1</v>
      </c>
      <c r="D63" s="106">
        <f>Startliste!A63</f>
        <v>62</v>
      </c>
      <c r="E63" s="156">
        <f>Startliste!E63</f>
        <v>0</v>
      </c>
      <c r="F63" s="89">
        <f>Startliste!F63</f>
        <v>0</v>
      </c>
      <c r="G63" s="89">
        <f>Startliste!G63</f>
        <v>0</v>
      </c>
    </row>
    <row r="64" spans="1:7" ht="12.75" customHeight="1" x14ac:dyDescent="0.2">
      <c r="A64" s="106">
        <f>Startliste!AG64</f>
        <v>1</v>
      </c>
      <c r="B64" s="108" t="str">
        <f>IF((Startliste!O64&gt;0),Startliste!O64,"ikke bestået")</f>
        <v>ikke bestået</v>
      </c>
      <c r="C64" s="109">
        <f>Startliste!X64</f>
        <v>-1</v>
      </c>
      <c r="D64" s="106">
        <f>Startliste!A64</f>
        <v>63</v>
      </c>
      <c r="E64" s="156">
        <f>Startliste!E64</f>
        <v>0</v>
      </c>
      <c r="F64" s="89">
        <f>Startliste!F64</f>
        <v>0</v>
      </c>
      <c r="G64" s="89">
        <f>Startliste!G64</f>
        <v>0</v>
      </c>
    </row>
    <row r="65" spans="1:7" ht="12.75" customHeight="1" x14ac:dyDescent="0.2">
      <c r="A65" s="106">
        <f>Startliste!AG65</f>
        <v>1</v>
      </c>
      <c r="B65" s="108" t="str">
        <f>IF((Startliste!O65&gt;0),Startliste!O65,"ikke bestået")</f>
        <v>ikke bestået</v>
      </c>
      <c r="C65" s="109">
        <f>Startliste!X65</f>
        <v>-1</v>
      </c>
      <c r="D65" s="106">
        <f>Startliste!A65</f>
        <v>64</v>
      </c>
      <c r="E65" s="156">
        <f>Startliste!E65</f>
        <v>0</v>
      </c>
      <c r="F65" s="89">
        <f>Startliste!F65</f>
        <v>0</v>
      </c>
      <c r="G65" s="89">
        <f>Startliste!G65</f>
        <v>0</v>
      </c>
    </row>
    <row r="66" spans="1:7" ht="12.75" customHeight="1" x14ac:dyDescent="0.2">
      <c r="A66" s="106">
        <f>Startliste!AG66</f>
        <v>1</v>
      </c>
      <c r="B66" s="108" t="str">
        <f>IF((Startliste!O66&gt;0),Startliste!O66,"ikke bestået")</f>
        <v>ikke bestået</v>
      </c>
      <c r="C66" s="109">
        <f>Startliste!X66</f>
        <v>-1</v>
      </c>
      <c r="D66" s="106">
        <f>Startliste!A66</f>
        <v>65</v>
      </c>
      <c r="E66" s="156">
        <f>Startliste!E66</f>
        <v>0</v>
      </c>
      <c r="F66" s="89">
        <f>Startliste!F66</f>
        <v>0</v>
      </c>
      <c r="G66" s="89">
        <f>Startliste!G66</f>
        <v>0</v>
      </c>
    </row>
    <row r="67" spans="1:7" ht="12.75" customHeight="1" x14ac:dyDescent="0.2">
      <c r="A67" s="106">
        <f>Startliste!AG67</f>
        <v>1</v>
      </c>
      <c r="B67" s="108" t="str">
        <f>IF((Startliste!O67&gt;0),Startliste!O67,"ikke bestået")</f>
        <v>ikke bestået</v>
      </c>
      <c r="C67" s="109">
        <f>Startliste!X67</f>
        <v>-1</v>
      </c>
      <c r="D67" s="106">
        <f>Startliste!A67</f>
        <v>66</v>
      </c>
      <c r="E67" s="156">
        <f>Startliste!E67</f>
        <v>0</v>
      </c>
      <c r="F67" s="89">
        <f>Startliste!F67</f>
        <v>0</v>
      </c>
      <c r="G67" s="89">
        <f>Startliste!G67</f>
        <v>0</v>
      </c>
    </row>
    <row r="68" spans="1:7" ht="12.75" customHeight="1" x14ac:dyDescent="0.2">
      <c r="B68" s="62"/>
    </row>
  </sheetData>
  <sortState xmlns:xlrd2="http://schemas.microsoft.com/office/spreadsheetml/2017/richdata2" ref="A47:M67">
    <sortCondition ref="A47:A67"/>
  </sortState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2"/>
  <sheetViews>
    <sheetView workbookViewId="0">
      <pane ySplit="1" topLeftCell="A50" activePane="bottomLeft" state="frozen"/>
      <selection activeCell="I47" sqref="I47"/>
      <selection pane="bottomLeft" activeCell="F19" sqref="F19"/>
    </sheetView>
  </sheetViews>
  <sheetFormatPr defaultColWidth="8.7109375" defaultRowHeight="12.75" customHeight="1" x14ac:dyDescent="0.2"/>
  <cols>
    <col min="1" max="2" width="13.7109375" style="14" customWidth="1"/>
    <col min="3" max="3" width="10.7109375" style="8" customWidth="1"/>
    <col min="4" max="4" width="7.42578125" style="14" customWidth="1"/>
    <col min="5" max="5" width="26.42578125" style="54" customWidth="1"/>
    <col min="6" max="6" width="17.7109375" style="34" customWidth="1"/>
    <col min="7" max="7" width="23.28515625" style="34" customWidth="1"/>
    <col min="8" max="8" width="8" style="34"/>
    <col min="9" max="9" width="19" style="34" bestFit="1" customWidth="1"/>
    <col min="10" max="13" width="8" style="14"/>
  </cols>
  <sheetData>
    <row r="1" spans="1:13" s="43" customFormat="1" ht="25.5" customHeight="1" x14ac:dyDescent="0.2">
      <c r="A1" s="652" t="s">
        <v>110</v>
      </c>
      <c r="B1" s="652" t="s">
        <v>103</v>
      </c>
      <c r="C1" s="653" t="s">
        <v>104</v>
      </c>
      <c r="D1" s="652" t="str">
        <f>Startliste!A1</f>
        <v>Rygnr.</v>
      </c>
      <c r="E1" s="654" t="str">
        <f>Startliste!E1</f>
        <v>Fornavn</v>
      </c>
      <c r="F1" s="655" t="str">
        <f>Startliste!F1</f>
        <v>Efternavn</v>
      </c>
      <c r="G1" s="655" t="str">
        <f>Startliste!G1</f>
        <v>Hest</v>
      </c>
      <c r="H1" s="34"/>
      <c r="I1" s="685" t="s">
        <v>261</v>
      </c>
      <c r="J1" s="73"/>
      <c r="K1" s="73"/>
      <c r="L1" s="73"/>
      <c r="M1" s="73"/>
    </row>
    <row r="2" spans="1:13" x14ac:dyDescent="0.2">
      <c r="A2" s="106">
        <f>Startliste!AH2</f>
        <v>1</v>
      </c>
      <c r="B2" s="108" t="str">
        <f>IF((Startliste!P2&gt;0),Startliste!P2,"ikke bestået")</f>
        <v>ikke bestået</v>
      </c>
      <c r="C2" s="109">
        <f>Startliste!Y2</f>
        <v>-1</v>
      </c>
      <c r="D2" s="106">
        <f>Startliste!A2</f>
        <v>1</v>
      </c>
      <c r="E2" s="156">
        <f>Startliste!E2</f>
        <v>0</v>
      </c>
      <c r="F2" s="89">
        <f>Startliste!F2</f>
        <v>0</v>
      </c>
      <c r="G2" s="89">
        <f>Startliste!G2</f>
        <v>0</v>
      </c>
    </row>
    <row r="3" spans="1:13" x14ac:dyDescent="0.2">
      <c r="A3" s="106">
        <f>Startliste!AH3</f>
        <v>1</v>
      </c>
      <c r="B3" s="108" t="str">
        <f>IF((Startliste!P3&gt;0),Startliste!P3,"ikke bestået")</f>
        <v>ikke bestået</v>
      </c>
      <c r="C3" s="109">
        <f>Startliste!Y3</f>
        <v>-1</v>
      </c>
      <c r="D3" s="106">
        <f>Startliste!A3</f>
        <v>2</v>
      </c>
      <c r="E3" s="156">
        <f>Startliste!E3</f>
        <v>0</v>
      </c>
      <c r="F3" s="89">
        <f>Startliste!F3</f>
        <v>0</v>
      </c>
      <c r="G3" s="89">
        <f>Startliste!G3</f>
        <v>0</v>
      </c>
    </row>
    <row r="4" spans="1:13" x14ac:dyDescent="0.2">
      <c r="A4" s="106">
        <f>Startliste!AH4</f>
        <v>1</v>
      </c>
      <c r="B4" s="108" t="str">
        <f>IF((Startliste!P4&gt;0),Startliste!P4,"ikke bestået")</f>
        <v>ikke bestået</v>
      </c>
      <c r="C4" s="109">
        <f>Startliste!Y4</f>
        <v>-1</v>
      </c>
      <c r="D4" s="106">
        <f>Startliste!A4</f>
        <v>3</v>
      </c>
      <c r="E4" s="156">
        <f>Startliste!E4</f>
        <v>0</v>
      </c>
      <c r="F4" s="89">
        <f>Startliste!F4</f>
        <v>0</v>
      </c>
      <c r="G4" s="89">
        <f>Startliste!G4</f>
        <v>0</v>
      </c>
    </row>
    <row r="5" spans="1:13" x14ac:dyDescent="0.2">
      <c r="A5" s="106">
        <f>Startliste!AH5</f>
        <v>1</v>
      </c>
      <c r="B5" s="108" t="str">
        <f>IF((Startliste!P5&gt;0),Startliste!P5,"ikke bestået")</f>
        <v>ikke bestået</v>
      </c>
      <c r="C5" s="109">
        <f>Startliste!Y5</f>
        <v>-1</v>
      </c>
      <c r="D5" s="106">
        <f>Startliste!A5</f>
        <v>4</v>
      </c>
      <c r="E5" s="156">
        <f>Startliste!E5</f>
        <v>0</v>
      </c>
      <c r="F5" s="89">
        <f>Startliste!F5</f>
        <v>0</v>
      </c>
      <c r="G5" s="89">
        <f>Startliste!G5</f>
        <v>0</v>
      </c>
    </row>
    <row r="6" spans="1:13" x14ac:dyDescent="0.2">
      <c r="A6" s="106">
        <f>Startliste!AH6</f>
        <v>1</v>
      </c>
      <c r="B6" s="108" t="str">
        <f>IF((Startliste!P6&gt;0),Startliste!P6,"ikke bestået")</f>
        <v>ikke bestået</v>
      </c>
      <c r="C6" s="109">
        <f>Startliste!Y6</f>
        <v>-1</v>
      </c>
      <c r="D6" s="106">
        <f>Startliste!A6</f>
        <v>5</v>
      </c>
      <c r="E6" s="156">
        <f>Startliste!E6</f>
        <v>0</v>
      </c>
      <c r="F6" s="89">
        <f>Startliste!F6</f>
        <v>0</v>
      </c>
      <c r="G6" s="89">
        <f>Startliste!G6</f>
        <v>0</v>
      </c>
    </row>
    <row r="7" spans="1:13" x14ac:dyDescent="0.2">
      <c r="A7" s="106">
        <f>Startliste!AH7</f>
        <v>1</v>
      </c>
      <c r="B7" s="108" t="str">
        <f>IF((Startliste!P7&gt;0),Startliste!P7,"ikke bestået")</f>
        <v>ikke bestået</v>
      </c>
      <c r="C7" s="109">
        <f>Startliste!Y7</f>
        <v>-1</v>
      </c>
      <c r="D7" s="106">
        <f>Startliste!A7</f>
        <v>6</v>
      </c>
      <c r="E7" s="156">
        <f>Startliste!E7</f>
        <v>0</v>
      </c>
      <c r="F7" s="89">
        <f>Startliste!F7</f>
        <v>0</v>
      </c>
      <c r="G7" s="89">
        <f>Startliste!G7</f>
        <v>0</v>
      </c>
    </row>
    <row r="8" spans="1:13" x14ac:dyDescent="0.2">
      <c r="A8" s="106">
        <f>Startliste!AH8</f>
        <v>1</v>
      </c>
      <c r="B8" s="108" t="str">
        <f>IF((Startliste!P8&gt;0),Startliste!P8,"ikke bestået")</f>
        <v>ikke bestået</v>
      </c>
      <c r="C8" s="109">
        <f>Startliste!Y8</f>
        <v>-1</v>
      </c>
      <c r="D8" s="106">
        <f>Startliste!A8</f>
        <v>7</v>
      </c>
      <c r="E8" s="156">
        <f>Startliste!E8</f>
        <v>0</v>
      </c>
      <c r="F8" s="89">
        <f>Startliste!F8</f>
        <v>0</v>
      </c>
      <c r="G8" s="89">
        <f>Startliste!G8</f>
        <v>0</v>
      </c>
    </row>
    <row r="9" spans="1:13" x14ac:dyDescent="0.2">
      <c r="A9" s="106">
        <f>Startliste!AH9</f>
        <v>1</v>
      </c>
      <c r="B9" s="108" t="str">
        <f>IF((Startliste!P9&gt;0),Startliste!P9,"ikke bestået")</f>
        <v>ikke bestået</v>
      </c>
      <c r="C9" s="109">
        <f>Startliste!Y9</f>
        <v>-1</v>
      </c>
      <c r="D9" s="106">
        <f>Startliste!A9</f>
        <v>8</v>
      </c>
      <c r="E9" s="156">
        <f>Startliste!E9</f>
        <v>0</v>
      </c>
      <c r="F9" s="89">
        <f>Startliste!F9</f>
        <v>0</v>
      </c>
      <c r="G9" s="89">
        <f>Startliste!G9</f>
        <v>0</v>
      </c>
    </row>
    <row r="10" spans="1:13" x14ac:dyDescent="0.2">
      <c r="A10" s="106">
        <f>Startliste!AH10</f>
        <v>1</v>
      </c>
      <c r="B10" s="108" t="str">
        <f>IF((Startliste!P10&gt;0),Startliste!P10,"ikke bestået")</f>
        <v>ikke bestået</v>
      </c>
      <c r="C10" s="109">
        <f>Startliste!Y10</f>
        <v>-1</v>
      </c>
      <c r="D10" s="106">
        <f>Startliste!A10</f>
        <v>9</v>
      </c>
      <c r="E10" s="156">
        <f>Startliste!E10</f>
        <v>0</v>
      </c>
      <c r="F10" s="89">
        <f>Startliste!F10</f>
        <v>0</v>
      </c>
      <c r="G10" s="89">
        <f>Startliste!G10</f>
        <v>0</v>
      </c>
    </row>
    <row r="11" spans="1:13" x14ac:dyDescent="0.2">
      <c r="A11" s="106">
        <f>Startliste!AH11</f>
        <v>1</v>
      </c>
      <c r="B11" s="108" t="str">
        <f>IF((Startliste!P11&gt;0),Startliste!P11,"ikke bestået")</f>
        <v>ikke bestået</v>
      </c>
      <c r="C11" s="109">
        <f>Startliste!Y11</f>
        <v>-1</v>
      </c>
      <c r="D11" s="106">
        <f>Startliste!A11</f>
        <v>10</v>
      </c>
      <c r="E11" s="156">
        <f>Startliste!E11</f>
        <v>0</v>
      </c>
      <c r="F11" s="89">
        <f>Startliste!F11</f>
        <v>0</v>
      </c>
      <c r="G11" s="89">
        <f>Startliste!G11</f>
        <v>0</v>
      </c>
    </row>
    <row r="12" spans="1:13" x14ac:dyDescent="0.2">
      <c r="A12" s="106">
        <f>Startliste!AH12</f>
        <v>1</v>
      </c>
      <c r="B12" s="108" t="str">
        <f>IF((Startliste!P12&gt;0),Startliste!P12,"ikke bestået")</f>
        <v>ikke bestået</v>
      </c>
      <c r="C12" s="109">
        <f>Startliste!Y12</f>
        <v>-1</v>
      </c>
      <c r="D12" s="106">
        <f>Startliste!A12</f>
        <v>11</v>
      </c>
      <c r="E12" s="156">
        <f>Startliste!E12</f>
        <v>0</v>
      </c>
      <c r="F12" s="89">
        <f>Startliste!F12</f>
        <v>0</v>
      </c>
      <c r="G12" s="89">
        <f>Startliste!G12</f>
        <v>0</v>
      </c>
    </row>
    <row r="13" spans="1:13" x14ac:dyDescent="0.2">
      <c r="A13" s="106">
        <f>Startliste!AH13</f>
        <v>1</v>
      </c>
      <c r="B13" s="108" t="str">
        <f>IF((Startliste!P13&gt;0),Startliste!P13,"ikke bestået")</f>
        <v>ikke bestået</v>
      </c>
      <c r="C13" s="109">
        <f>Startliste!Y13</f>
        <v>-1</v>
      </c>
      <c r="D13" s="106">
        <f>Startliste!A13</f>
        <v>12</v>
      </c>
      <c r="E13" s="156">
        <f>Startliste!E13</f>
        <v>0</v>
      </c>
      <c r="F13" s="89">
        <f>Startliste!F13</f>
        <v>0</v>
      </c>
      <c r="G13" s="89">
        <f>Startliste!G13</f>
        <v>0</v>
      </c>
    </row>
    <row r="14" spans="1:13" x14ac:dyDescent="0.2">
      <c r="A14" s="106">
        <f>Startliste!AH14</f>
        <v>1</v>
      </c>
      <c r="B14" s="108" t="str">
        <f>IF((Startliste!P14&gt;0),Startliste!P14,"ikke bestået")</f>
        <v>ikke bestået</v>
      </c>
      <c r="C14" s="109">
        <f>Startliste!Y14</f>
        <v>-1</v>
      </c>
      <c r="D14" s="106">
        <f>Startliste!A14</f>
        <v>13</v>
      </c>
      <c r="E14" s="156">
        <f>Startliste!E14</f>
        <v>0</v>
      </c>
      <c r="F14" s="89">
        <f>Startliste!F14</f>
        <v>0</v>
      </c>
      <c r="G14" s="89">
        <f>Startliste!G14</f>
        <v>0</v>
      </c>
    </row>
    <row r="15" spans="1:13" x14ac:dyDescent="0.2">
      <c r="A15" s="106">
        <f>Startliste!AH15</f>
        <v>1</v>
      </c>
      <c r="B15" s="108" t="str">
        <f>IF((Startliste!P15&gt;0),Startliste!P15,"ikke bestået")</f>
        <v>ikke bestået</v>
      </c>
      <c r="C15" s="109">
        <f>Startliste!Y15</f>
        <v>-1</v>
      </c>
      <c r="D15" s="106">
        <f>Startliste!A15</f>
        <v>14</v>
      </c>
      <c r="E15" s="156">
        <f>Startliste!E15</f>
        <v>0</v>
      </c>
      <c r="F15" s="89">
        <f>Startliste!F15</f>
        <v>0</v>
      </c>
      <c r="G15" s="89">
        <f>Startliste!G15</f>
        <v>0</v>
      </c>
    </row>
    <row r="16" spans="1:13" x14ac:dyDescent="0.2">
      <c r="A16" s="106">
        <f>Startliste!AH16</f>
        <v>1</v>
      </c>
      <c r="B16" s="108" t="str">
        <f>IF((Startliste!P16&gt;0),Startliste!P16,"ikke bestået")</f>
        <v>ikke bestået</v>
      </c>
      <c r="C16" s="109">
        <f>Startliste!Y16</f>
        <v>-1</v>
      </c>
      <c r="D16" s="106">
        <f>Startliste!A16</f>
        <v>15</v>
      </c>
      <c r="E16" s="156">
        <f>Startliste!E16</f>
        <v>0</v>
      </c>
      <c r="F16" s="89">
        <f>Startliste!F16</f>
        <v>0</v>
      </c>
      <c r="G16" s="89">
        <f>Startliste!G16</f>
        <v>0</v>
      </c>
    </row>
    <row r="17" spans="1:7" x14ac:dyDescent="0.2">
      <c r="A17" s="106">
        <f>Startliste!AH17</f>
        <v>1</v>
      </c>
      <c r="B17" s="108" t="str">
        <f>IF((Startliste!P17&gt;0),Startliste!P17,"ikke bestået")</f>
        <v>ikke bestået</v>
      </c>
      <c r="C17" s="109">
        <f>Startliste!Y17</f>
        <v>-1</v>
      </c>
      <c r="D17" s="106">
        <f>Startliste!A17</f>
        <v>16</v>
      </c>
      <c r="E17" s="156">
        <f>Startliste!E17</f>
        <v>0</v>
      </c>
      <c r="F17" s="89">
        <f>Startliste!F17</f>
        <v>0</v>
      </c>
      <c r="G17" s="89">
        <f>Startliste!G17</f>
        <v>0</v>
      </c>
    </row>
    <row r="18" spans="1:7" x14ac:dyDescent="0.2">
      <c r="A18" s="106">
        <f>Startliste!AH18</f>
        <v>1</v>
      </c>
      <c r="B18" s="108" t="str">
        <f>IF((Startliste!P18&gt;0),Startliste!P18,"ikke bestået")</f>
        <v>ikke bestået</v>
      </c>
      <c r="C18" s="109">
        <f>Startliste!Y18</f>
        <v>-1</v>
      </c>
      <c r="D18" s="106">
        <f>Startliste!A18</f>
        <v>17</v>
      </c>
      <c r="E18" s="156">
        <f>Startliste!E18</f>
        <v>0</v>
      </c>
      <c r="F18" s="89">
        <f>Startliste!F18</f>
        <v>0</v>
      </c>
      <c r="G18" s="89">
        <f>Startliste!G18</f>
        <v>0</v>
      </c>
    </row>
    <row r="19" spans="1:7" x14ac:dyDescent="0.2">
      <c r="A19" s="106">
        <f>Startliste!AH19</f>
        <v>1</v>
      </c>
      <c r="B19" s="108" t="str">
        <f>IF((Startliste!P19&gt;0),Startliste!P19,"ikke bestået")</f>
        <v>ikke bestået</v>
      </c>
      <c r="C19" s="109">
        <f>Startliste!Y19</f>
        <v>-1</v>
      </c>
      <c r="D19" s="106">
        <f>Startliste!A19</f>
        <v>18</v>
      </c>
      <c r="E19" s="156">
        <f>Startliste!E19</f>
        <v>0</v>
      </c>
      <c r="F19" s="89">
        <f>Startliste!F19</f>
        <v>0</v>
      </c>
      <c r="G19" s="89">
        <f>Startliste!G19</f>
        <v>0</v>
      </c>
    </row>
    <row r="20" spans="1:7" x14ac:dyDescent="0.2">
      <c r="A20" s="106">
        <f>Startliste!AH20</f>
        <v>1</v>
      </c>
      <c r="B20" s="108" t="str">
        <f>IF((Startliste!P20&gt;0),Startliste!P20,"ikke bestået")</f>
        <v>ikke bestået</v>
      </c>
      <c r="C20" s="109">
        <f>Startliste!Y20</f>
        <v>-1</v>
      </c>
      <c r="D20" s="106">
        <f>Startliste!A20</f>
        <v>19</v>
      </c>
      <c r="E20" s="156">
        <f>Startliste!E20</f>
        <v>0</v>
      </c>
      <c r="F20" s="89">
        <f>Startliste!F20</f>
        <v>0</v>
      </c>
      <c r="G20" s="89">
        <f>Startliste!G20</f>
        <v>0</v>
      </c>
    </row>
    <row r="21" spans="1:7" x14ac:dyDescent="0.2">
      <c r="A21" s="106">
        <f>Startliste!AH21</f>
        <v>1</v>
      </c>
      <c r="B21" s="108" t="str">
        <f>IF((Startliste!P21&gt;0),Startliste!P21,"ikke bestået")</f>
        <v>ikke bestået</v>
      </c>
      <c r="C21" s="109">
        <f>Startliste!Y21</f>
        <v>-1</v>
      </c>
      <c r="D21" s="106">
        <f>Startliste!A21</f>
        <v>20</v>
      </c>
      <c r="E21" s="156">
        <f>Startliste!E21</f>
        <v>0</v>
      </c>
      <c r="F21" s="89">
        <f>Startliste!F21</f>
        <v>0</v>
      </c>
      <c r="G21" s="89">
        <f>Startliste!G21</f>
        <v>0</v>
      </c>
    </row>
    <row r="22" spans="1:7" x14ac:dyDescent="0.2">
      <c r="A22" s="106">
        <f>Startliste!AH22</f>
        <v>1</v>
      </c>
      <c r="B22" s="108" t="str">
        <f>IF((Startliste!P22&gt;0),Startliste!P22,"ikke bestået")</f>
        <v>ikke bestået</v>
      </c>
      <c r="C22" s="109">
        <f>Startliste!Y22</f>
        <v>-1</v>
      </c>
      <c r="D22" s="106">
        <f>Startliste!A22</f>
        <v>21</v>
      </c>
      <c r="E22" s="156">
        <f>Startliste!E22</f>
        <v>0</v>
      </c>
      <c r="F22" s="89">
        <f>Startliste!F22</f>
        <v>0</v>
      </c>
      <c r="G22" s="89">
        <f>Startliste!G22</f>
        <v>0</v>
      </c>
    </row>
    <row r="23" spans="1:7" x14ac:dyDescent="0.2">
      <c r="A23" s="106">
        <f>Startliste!AH23</f>
        <v>1</v>
      </c>
      <c r="B23" s="108" t="str">
        <f>IF((Startliste!P23&gt;0),Startliste!P23,"ikke bestået")</f>
        <v>ikke bestået</v>
      </c>
      <c r="C23" s="109">
        <f>Startliste!Y23</f>
        <v>-1</v>
      </c>
      <c r="D23" s="106">
        <f>Startliste!A23</f>
        <v>22</v>
      </c>
      <c r="E23" s="156">
        <f>Startliste!E23</f>
        <v>0</v>
      </c>
      <c r="F23" s="89">
        <f>Startliste!F23</f>
        <v>0</v>
      </c>
      <c r="G23" s="89">
        <f>Startliste!G23</f>
        <v>0</v>
      </c>
    </row>
    <row r="24" spans="1:7" x14ac:dyDescent="0.2">
      <c r="A24" s="106">
        <f>Startliste!AH24</f>
        <v>1</v>
      </c>
      <c r="B24" s="108" t="str">
        <f>IF((Startliste!P24&gt;0),Startliste!P24,"ikke bestået")</f>
        <v>ikke bestået</v>
      </c>
      <c r="C24" s="109">
        <f>Startliste!Y24</f>
        <v>-1</v>
      </c>
      <c r="D24" s="106">
        <f>Startliste!A24</f>
        <v>23</v>
      </c>
      <c r="E24" s="156">
        <f>Startliste!E24</f>
        <v>0</v>
      </c>
      <c r="F24" s="89">
        <f>Startliste!F24</f>
        <v>0</v>
      </c>
      <c r="G24" s="89">
        <f>Startliste!G24</f>
        <v>0</v>
      </c>
    </row>
    <row r="25" spans="1:7" x14ac:dyDescent="0.2">
      <c r="A25" s="106">
        <f>Startliste!AH25</f>
        <v>1</v>
      </c>
      <c r="B25" s="108" t="str">
        <f>IF((Startliste!P25&gt;0),Startliste!P25,"ikke bestået")</f>
        <v>ikke bestået</v>
      </c>
      <c r="C25" s="109">
        <f>Startliste!Y25</f>
        <v>-1</v>
      </c>
      <c r="D25" s="106">
        <f>Startliste!A25</f>
        <v>24</v>
      </c>
      <c r="E25" s="156">
        <f>Startliste!E25</f>
        <v>0</v>
      </c>
      <c r="F25" s="89">
        <f>Startliste!F25</f>
        <v>0</v>
      </c>
      <c r="G25" s="89">
        <f>Startliste!G25</f>
        <v>0</v>
      </c>
    </row>
    <row r="26" spans="1:7" x14ac:dyDescent="0.2">
      <c r="A26" s="106">
        <f>Startliste!AH26</f>
        <v>1</v>
      </c>
      <c r="B26" s="108" t="str">
        <f>IF((Startliste!P26&gt;0),Startliste!P26,"ikke bestået")</f>
        <v>ikke bestået</v>
      </c>
      <c r="C26" s="109">
        <f>Startliste!Y26</f>
        <v>-1</v>
      </c>
      <c r="D26" s="106">
        <f>Startliste!A26</f>
        <v>25</v>
      </c>
      <c r="E26" s="156">
        <f>Startliste!E26</f>
        <v>0</v>
      </c>
      <c r="F26" s="89">
        <f>Startliste!F26</f>
        <v>0</v>
      </c>
      <c r="G26" s="89">
        <f>Startliste!G26</f>
        <v>0</v>
      </c>
    </row>
    <row r="27" spans="1:7" x14ac:dyDescent="0.2">
      <c r="A27" s="106">
        <f>Startliste!AH27</f>
        <v>1</v>
      </c>
      <c r="B27" s="108" t="str">
        <f>IF((Startliste!P27&gt;0),Startliste!P27,"ikke bestået")</f>
        <v>ikke bestået</v>
      </c>
      <c r="C27" s="109">
        <f>Startliste!Y27</f>
        <v>-1</v>
      </c>
      <c r="D27" s="106">
        <f>Startliste!A27</f>
        <v>26</v>
      </c>
      <c r="E27" s="156">
        <f>Startliste!E27</f>
        <v>0</v>
      </c>
      <c r="F27" s="89">
        <f>Startliste!F27</f>
        <v>0</v>
      </c>
      <c r="G27" s="89">
        <f>Startliste!G27</f>
        <v>0</v>
      </c>
    </row>
    <row r="28" spans="1:7" x14ac:dyDescent="0.2">
      <c r="A28" s="106">
        <f>Startliste!AH28</f>
        <v>1</v>
      </c>
      <c r="B28" s="108" t="str">
        <f>IF((Startliste!P28&gt;0),Startliste!P28,"ikke bestået")</f>
        <v>ikke bestået</v>
      </c>
      <c r="C28" s="109">
        <f>Startliste!Y28</f>
        <v>-1</v>
      </c>
      <c r="D28" s="106">
        <f>Startliste!A28</f>
        <v>27</v>
      </c>
      <c r="E28" s="156">
        <f>Startliste!E28</f>
        <v>0</v>
      </c>
      <c r="F28" s="89">
        <f>Startliste!F28</f>
        <v>0</v>
      </c>
      <c r="G28" s="89">
        <f>Startliste!G28</f>
        <v>0</v>
      </c>
    </row>
    <row r="29" spans="1:7" x14ac:dyDescent="0.2">
      <c r="A29" s="106">
        <f>Startliste!AH29</f>
        <v>1</v>
      </c>
      <c r="B29" s="108" t="str">
        <f>IF((Startliste!P29&gt;0),Startliste!P29,"ikke bestået")</f>
        <v>ikke bestået</v>
      </c>
      <c r="C29" s="109">
        <f>Startliste!Y29</f>
        <v>-1</v>
      </c>
      <c r="D29" s="106">
        <f>Startliste!A29</f>
        <v>28</v>
      </c>
      <c r="E29" s="156">
        <f>Startliste!E29</f>
        <v>0</v>
      </c>
      <c r="F29" s="89">
        <f>Startliste!F29</f>
        <v>0</v>
      </c>
      <c r="G29" s="89">
        <f>Startliste!G29</f>
        <v>0</v>
      </c>
    </row>
    <row r="30" spans="1:7" x14ac:dyDescent="0.2">
      <c r="A30" s="106">
        <f>Startliste!AH30</f>
        <v>1</v>
      </c>
      <c r="B30" s="108" t="str">
        <f>IF((Startliste!P30&gt;0),Startliste!P30,"ikke bestået")</f>
        <v>ikke bestået</v>
      </c>
      <c r="C30" s="109">
        <f>Startliste!Y30</f>
        <v>-1</v>
      </c>
      <c r="D30" s="106">
        <f>Startliste!A30</f>
        <v>29</v>
      </c>
      <c r="E30" s="156">
        <f>Startliste!E30</f>
        <v>0</v>
      </c>
      <c r="F30" s="89">
        <f>Startliste!F30</f>
        <v>0</v>
      </c>
      <c r="G30" s="89">
        <f>Startliste!G30</f>
        <v>0</v>
      </c>
    </row>
    <row r="31" spans="1:7" x14ac:dyDescent="0.2">
      <c r="A31" s="106">
        <f>Startliste!AH31</f>
        <v>1</v>
      </c>
      <c r="B31" s="108" t="str">
        <f>IF((Startliste!P31&gt;0),Startliste!P31,"ikke bestået")</f>
        <v>ikke bestået</v>
      </c>
      <c r="C31" s="109">
        <f>Startliste!Y31</f>
        <v>-1</v>
      </c>
      <c r="D31" s="106">
        <f>Startliste!A31</f>
        <v>30</v>
      </c>
      <c r="E31" s="156">
        <f>Startliste!E31</f>
        <v>0</v>
      </c>
      <c r="F31" s="89">
        <f>Startliste!F31</f>
        <v>0</v>
      </c>
      <c r="G31" s="89">
        <f>Startliste!G31</f>
        <v>0</v>
      </c>
    </row>
    <row r="32" spans="1:7" x14ac:dyDescent="0.2">
      <c r="A32" s="106">
        <f>Startliste!AH32</f>
        <v>1</v>
      </c>
      <c r="B32" s="108" t="str">
        <f>IF((Startliste!P32&gt;0),Startliste!P32,"ikke bestået")</f>
        <v>ikke bestået</v>
      </c>
      <c r="C32" s="109">
        <f>Startliste!Y32</f>
        <v>-1</v>
      </c>
      <c r="D32" s="106">
        <f>Startliste!A32</f>
        <v>31</v>
      </c>
      <c r="E32" s="156">
        <f>Startliste!E32</f>
        <v>0</v>
      </c>
      <c r="F32" s="89">
        <f>Startliste!F32</f>
        <v>0</v>
      </c>
      <c r="G32" s="89">
        <f>Startliste!G32</f>
        <v>0</v>
      </c>
    </row>
    <row r="33" spans="1:7" x14ac:dyDescent="0.2">
      <c r="A33" s="106">
        <f>Startliste!AH33</f>
        <v>1</v>
      </c>
      <c r="B33" s="108" t="str">
        <f>IF((Startliste!P33&gt;0),Startliste!P33,"ikke bestået")</f>
        <v>ikke bestået</v>
      </c>
      <c r="C33" s="109">
        <f>Startliste!Y33</f>
        <v>-1</v>
      </c>
      <c r="D33" s="106">
        <f>Startliste!A33</f>
        <v>32</v>
      </c>
      <c r="E33" s="156">
        <f>Startliste!E33</f>
        <v>0</v>
      </c>
      <c r="F33" s="89">
        <f>Startliste!F33</f>
        <v>0</v>
      </c>
      <c r="G33" s="89">
        <f>Startliste!G33</f>
        <v>0</v>
      </c>
    </row>
    <row r="34" spans="1:7" x14ac:dyDescent="0.2">
      <c r="A34" s="106">
        <f>Startliste!AH34</f>
        <v>1</v>
      </c>
      <c r="B34" s="108" t="str">
        <f>IF((Startliste!P34&gt;0),Startliste!P34,"ikke bestået")</f>
        <v>ikke bestået</v>
      </c>
      <c r="C34" s="109">
        <f>Startliste!Y34</f>
        <v>-1</v>
      </c>
      <c r="D34" s="106">
        <f>Startliste!A34</f>
        <v>33</v>
      </c>
      <c r="E34" s="156">
        <f>Startliste!E34</f>
        <v>0</v>
      </c>
      <c r="F34" s="89">
        <f>Startliste!F34</f>
        <v>0</v>
      </c>
      <c r="G34" s="89">
        <f>Startliste!G34</f>
        <v>0</v>
      </c>
    </row>
    <row r="35" spans="1:7" x14ac:dyDescent="0.2">
      <c r="A35" s="106">
        <f>Startliste!AH35</f>
        <v>1</v>
      </c>
      <c r="B35" s="108" t="str">
        <f>IF((Startliste!P35&gt;0),Startliste!P35,"ikke bestået")</f>
        <v>ikke bestået</v>
      </c>
      <c r="C35" s="109">
        <f>Startliste!Y35</f>
        <v>-1</v>
      </c>
      <c r="D35" s="106">
        <f>Startliste!A35</f>
        <v>34</v>
      </c>
      <c r="E35" s="156">
        <f>Startliste!E35</f>
        <v>0</v>
      </c>
      <c r="F35" s="89">
        <f>Startliste!F35</f>
        <v>0</v>
      </c>
      <c r="G35" s="89">
        <f>Startliste!G35</f>
        <v>0</v>
      </c>
    </row>
    <row r="36" spans="1:7" x14ac:dyDescent="0.2">
      <c r="A36" s="106">
        <f>Startliste!AH36</f>
        <v>1</v>
      </c>
      <c r="B36" s="108" t="str">
        <f>IF((Startliste!P36&gt;0),Startliste!P36,"ikke bestået")</f>
        <v>ikke bestået</v>
      </c>
      <c r="C36" s="109">
        <f>Startliste!Y36</f>
        <v>-1</v>
      </c>
      <c r="D36" s="106">
        <f>Startliste!A36</f>
        <v>35</v>
      </c>
      <c r="E36" s="156">
        <f>Startliste!E36</f>
        <v>0</v>
      </c>
      <c r="F36" s="89">
        <f>Startliste!F36</f>
        <v>0</v>
      </c>
      <c r="G36" s="89">
        <f>Startliste!G36</f>
        <v>0</v>
      </c>
    </row>
    <row r="37" spans="1:7" x14ac:dyDescent="0.2">
      <c r="A37" s="106">
        <f>Startliste!AH37</f>
        <v>1</v>
      </c>
      <c r="B37" s="108" t="str">
        <f>IF((Startliste!P37&gt;0),Startliste!P37,"ikke bestået")</f>
        <v>ikke bestået</v>
      </c>
      <c r="C37" s="109">
        <f>Startliste!Y37</f>
        <v>-1</v>
      </c>
      <c r="D37" s="106">
        <f>Startliste!A37</f>
        <v>36</v>
      </c>
      <c r="E37" s="156">
        <f>Startliste!E37</f>
        <v>0</v>
      </c>
      <c r="F37" s="89">
        <f>Startliste!F37</f>
        <v>0</v>
      </c>
      <c r="G37" s="89">
        <f>Startliste!G37</f>
        <v>0</v>
      </c>
    </row>
    <row r="38" spans="1:7" x14ac:dyDescent="0.2">
      <c r="A38" s="106">
        <f>Startliste!AH38</f>
        <v>1</v>
      </c>
      <c r="B38" s="108" t="str">
        <f>IF((Startliste!P38&gt;0),Startliste!P38,"ikke bestået")</f>
        <v>ikke bestået</v>
      </c>
      <c r="C38" s="109">
        <f>Startliste!Y38</f>
        <v>-1</v>
      </c>
      <c r="D38" s="106">
        <f>Startliste!A38</f>
        <v>37</v>
      </c>
      <c r="E38" s="156">
        <f>Startliste!E38</f>
        <v>0</v>
      </c>
      <c r="F38" s="89">
        <f>Startliste!F38</f>
        <v>0</v>
      </c>
      <c r="G38" s="89">
        <f>Startliste!G38</f>
        <v>0</v>
      </c>
    </row>
    <row r="39" spans="1:7" x14ac:dyDescent="0.2">
      <c r="A39" s="106">
        <f>Startliste!AH39</f>
        <v>1</v>
      </c>
      <c r="B39" s="108" t="str">
        <f>IF((Startliste!P39&gt;0),Startliste!P39,"ikke bestået")</f>
        <v>ikke bestået</v>
      </c>
      <c r="C39" s="109">
        <f>Startliste!Y39</f>
        <v>-1</v>
      </c>
      <c r="D39" s="106">
        <f>Startliste!A39</f>
        <v>38</v>
      </c>
      <c r="E39" s="156">
        <f>Startliste!E39</f>
        <v>0</v>
      </c>
      <c r="F39" s="89">
        <f>Startliste!F39</f>
        <v>0</v>
      </c>
      <c r="G39" s="89">
        <f>Startliste!G39</f>
        <v>0</v>
      </c>
    </row>
    <row r="40" spans="1:7" x14ac:dyDescent="0.2">
      <c r="A40" s="106">
        <f>Startliste!AH40</f>
        <v>1</v>
      </c>
      <c r="B40" s="108" t="str">
        <f>IF((Startliste!P40&gt;0),Startliste!P40,"ikke bestået")</f>
        <v>ikke bestået</v>
      </c>
      <c r="C40" s="109">
        <f>Startliste!Y40</f>
        <v>-1</v>
      </c>
      <c r="D40" s="106">
        <f>Startliste!A40</f>
        <v>39</v>
      </c>
      <c r="E40" s="156">
        <f>Startliste!E40</f>
        <v>0</v>
      </c>
      <c r="F40" s="89">
        <f>Startliste!F40</f>
        <v>0</v>
      </c>
      <c r="G40" s="89">
        <f>Startliste!G40</f>
        <v>0</v>
      </c>
    </row>
    <row r="41" spans="1:7" x14ac:dyDescent="0.2">
      <c r="A41" s="106">
        <f>Startliste!AH41</f>
        <v>1</v>
      </c>
      <c r="B41" s="108" t="str">
        <f>IF((Startliste!P41&gt;0),Startliste!P41,"ikke bestået")</f>
        <v>ikke bestået</v>
      </c>
      <c r="C41" s="109">
        <f>Startliste!Y41</f>
        <v>-1</v>
      </c>
      <c r="D41" s="106">
        <f>Startliste!A41</f>
        <v>40</v>
      </c>
      <c r="E41" s="156">
        <f>Startliste!E41</f>
        <v>0</v>
      </c>
      <c r="F41" s="89">
        <f>Startliste!F41</f>
        <v>0</v>
      </c>
      <c r="G41" s="89">
        <f>Startliste!G41</f>
        <v>0</v>
      </c>
    </row>
    <row r="42" spans="1:7" x14ac:dyDescent="0.2">
      <c r="A42" s="106">
        <f>Startliste!AH42</f>
        <v>1</v>
      </c>
      <c r="B42" s="108" t="str">
        <f>IF((Startliste!P42&gt;0),Startliste!P42,"ikke bestået")</f>
        <v>ikke bestået</v>
      </c>
      <c r="C42" s="109">
        <f>Startliste!Y42</f>
        <v>-1</v>
      </c>
      <c r="D42" s="106">
        <f>Startliste!A42</f>
        <v>41</v>
      </c>
      <c r="E42" s="156">
        <f>Startliste!E42</f>
        <v>0</v>
      </c>
      <c r="F42" s="89">
        <f>Startliste!F42</f>
        <v>0</v>
      </c>
      <c r="G42" s="89">
        <f>Startliste!G42</f>
        <v>0</v>
      </c>
    </row>
    <row r="43" spans="1:7" x14ac:dyDescent="0.2">
      <c r="A43" s="106">
        <f>Startliste!AH43</f>
        <v>1</v>
      </c>
      <c r="B43" s="108" t="str">
        <f>IF((Startliste!P43&gt;0),Startliste!P43,"ikke bestået")</f>
        <v>ikke bestået</v>
      </c>
      <c r="C43" s="109">
        <f>Startliste!Y43</f>
        <v>-1</v>
      </c>
      <c r="D43" s="106">
        <f>Startliste!A43</f>
        <v>42</v>
      </c>
      <c r="E43" s="156">
        <f>Startliste!E43</f>
        <v>0</v>
      </c>
      <c r="F43" s="89">
        <f>Startliste!F43</f>
        <v>0</v>
      </c>
      <c r="G43" s="89">
        <f>Startliste!G43</f>
        <v>0</v>
      </c>
    </row>
    <row r="44" spans="1:7" x14ac:dyDescent="0.2">
      <c r="A44" s="106">
        <f>Startliste!AH44</f>
        <v>1</v>
      </c>
      <c r="B44" s="108" t="str">
        <f>IF((Startliste!P44&gt;0),Startliste!P44,"ikke bestået")</f>
        <v>ikke bestået</v>
      </c>
      <c r="C44" s="109">
        <f>Startliste!Y44</f>
        <v>-1</v>
      </c>
      <c r="D44" s="106">
        <f>Startliste!A44</f>
        <v>43</v>
      </c>
      <c r="E44" s="156">
        <f>Startliste!E44</f>
        <v>0</v>
      </c>
      <c r="F44" s="89">
        <f>Startliste!F44</f>
        <v>0</v>
      </c>
      <c r="G44" s="89">
        <f>Startliste!G44</f>
        <v>0</v>
      </c>
    </row>
    <row r="45" spans="1:7" x14ac:dyDescent="0.2">
      <c r="A45" s="106">
        <f>Startliste!AH45</f>
        <v>1</v>
      </c>
      <c r="B45" s="108" t="str">
        <f>IF((Startliste!P45&gt;0),Startliste!P45,"ikke bestået")</f>
        <v>ikke bestået</v>
      </c>
      <c r="C45" s="109">
        <f>Startliste!Y45</f>
        <v>-1</v>
      </c>
      <c r="D45" s="106">
        <f>Startliste!A45</f>
        <v>44</v>
      </c>
      <c r="E45" s="156">
        <f>Startliste!E45</f>
        <v>0</v>
      </c>
      <c r="F45" s="89">
        <f>Startliste!F45</f>
        <v>0</v>
      </c>
      <c r="G45" s="89">
        <f>Startliste!G45</f>
        <v>0</v>
      </c>
    </row>
    <row r="46" spans="1:7" x14ac:dyDescent="0.2">
      <c r="A46" s="106">
        <f>Startliste!AH46</f>
        <v>1</v>
      </c>
      <c r="B46" s="108" t="str">
        <f>IF((Startliste!P46&gt;0),Startliste!P46,"ikke bestået")</f>
        <v>ikke bestået</v>
      </c>
      <c r="C46" s="109">
        <f>Startliste!Y46</f>
        <v>-1</v>
      </c>
      <c r="D46" s="106">
        <f>Startliste!A46</f>
        <v>45</v>
      </c>
      <c r="E46" s="156">
        <f>Startliste!E46</f>
        <v>0</v>
      </c>
      <c r="F46" s="89">
        <f>Startliste!F46</f>
        <v>0</v>
      </c>
      <c r="G46" s="89">
        <f>Startliste!G46</f>
        <v>0</v>
      </c>
    </row>
    <row r="47" spans="1:7" x14ac:dyDescent="0.2">
      <c r="A47" s="106">
        <f>Startliste!AH47</f>
        <v>1</v>
      </c>
      <c r="B47" s="108" t="str">
        <f>IF((Startliste!P47&gt;0),Startliste!P47,"ikke bestået")</f>
        <v>ikke bestået</v>
      </c>
      <c r="C47" s="109">
        <f>Startliste!Y47</f>
        <v>-1</v>
      </c>
      <c r="D47" s="106">
        <f>Startliste!A47</f>
        <v>46</v>
      </c>
      <c r="E47" s="156">
        <f>Startliste!E47</f>
        <v>0</v>
      </c>
      <c r="F47" s="89">
        <f>Startliste!F47</f>
        <v>0</v>
      </c>
      <c r="G47" s="89">
        <f>Startliste!G47</f>
        <v>0</v>
      </c>
    </row>
    <row r="48" spans="1:7" x14ac:dyDescent="0.2">
      <c r="A48" s="106">
        <f>Startliste!AH48</f>
        <v>1</v>
      </c>
      <c r="B48" s="108" t="str">
        <f>IF((Startliste!P48&gt;0),Startliste!P48,"ikke bestået")</f>
        <v>ikke bestået</v>
      </c>
      <c r="C48" s="109">
        <f>Startliste!Y48</f>
        <v>-1</v>
      </c>
      <c r="D48" s="106">
        <f>Startliste!A48</f>
        <v>47</v>
      </c>
      <c r="E48" s="156">
        <f>Startliste!E48</f>
        <v>0</v>
      </c>
      <c r="F48" s="89">
        <f>Startliste!F48</f>
        <v>0</v>
      </c>
      <c r="G48" s="89">
        <f>Startliste!G48</f>
        <v>0</v>
      </c>
    </row>
    <row r="49" spans="1:7" x14ac:dyDescent="0.2">
      <c r="A49" s="106">
        <f>Startliste!AH49</f>
        <v>1</v>
      </c>
      <c r="B49" s="108" t="str">
        <f>IF((Startliste!P49&gt;0),Startliste!P49,"ikke bestået")</f>
        <v>ikke bestået</v>
      </c>
      <c r="C49" s="109">
        <f>Startliste!Y49</f>
        <v>-1</v>
      </c>
      <c r="D49" s="106">
        <f>Startliste!A49</f>
        <v>48</v>
      </c>
      <c r="E49" s="156">
        <f>Startliste!E49</f>
        <v>0</v>
      </c>
      <c r="F49" s="89">
        <f>Startliste!F49</f>
        <v>0</v>
      </c>
      <c r="G49" s="89">
        <f>Startliste!G49</f>
        <v>0</v>
      </c>
    </row>
    <row r="50" spans="1:7" x14ac:dyDescent="0.2">
      <c r="A50" s="106">
        <f>Startliste!AH50</f>
        <v>1</v>
      </c>
      <c r="B50" s="108" t="str">
        <f>IF((Startliste!P50&gt;0),Startliste!P50,"ikke bestået")</f>
        <v>ikke bestået</v>
      </c>
      <c r="C50" s="109">
        <f>Startliste!Y50</f>
        <v>-1</v>
      </c>
      <c r="D50" s="106">
        <f>Startliste!A50</f>
        <v>49</v>
      </c>
      <c r="E50" s="156">
        <f>Startliste!E50</f>
        <v>0</v>
      </c>
      <c r="F50" s="89">
        <f>Startliste!F50</f>
        <v>0</v>
      </c>
      <c r="G50" s="89">
        <f>Startliste!G50</f>
        <v>0</v>
      </c>
    </row>
    <row r="51" spans="1:7" x14ac:dyDescent="0.2">
      <c r="A51" s="106">
        <f>Startliste!AH51</f>
        <v>1</v>
      </c>
      <c r="B51" s="108" t="str">
        <f>IF((Startliste!P51&gt;0),Startliste!P51,"ikke bestået")</f>
        <v>ikke bestået</v>
      </c>
      <c r="C51" s="109">
        <f>Startliste!Y51</f>
        <v>-1</v>
      </c>
      <c r="D51" s="106">
        <f>Startliste!A51</f>
        <v>50</v>
      </c>
      <c r="E51" s="156">
        <f>Startliste!E51</f>
        <v>0</v>
      </c>
      <c r="F51" s="89">
        <f>Startliste!F51</f>
        <v>0</v>
      </c>
      <c r="G51" s="89">
        <f>Startliste!G51</f>
        <v>0</v>
      </c>
    </row>
    <row r="52" spans="1:7" x14ac:dyDescent="0.2">
      <c r="A52" s="106">
        <f>Startliste!AH52</f>
        <v>1</v>
      </c>
      <c r="B52" s="108" t="str">
        <f>IF((Startliste!P52&gt;0),Startliste!P52,"ikke bestået")</f>
        <v>ikke bestået</v>
      </c>
      <c r="C52" s="109">
        <f>Startliste!Y52</f>
        <v>-1</v>
      </c>
      <c r="D52" s="106">
        <f>Startliste!A52</f>
        <v>51</v>
      </c>
      <c r="E52" s="156">
        <f>Startliste!E52</f>
        <v>0</v>
      </c>
      <c r="F52" s="89">
        <f>Startliste!F52</f>
        <v>0</v>
      </c>
      <c r="G52" s="89">
        <f>Startliste!G52</f>
        <v>0</v>
      </c>
    </row>
    <row r="53" spans="1:7" x14ac:dyDescent="0.2">
      <c r="A53" s="106">
        <f>Startliste!AH53</f>
        <v>1</v>
      </c>
      <c r="B53" s="108" t="str">
        <f>IF((Startliste!P53&gt;0),Startliste!P53,"ikke bestået")</f>
        <v>ikke bestået</v>
      </c>
      <c r="C53" s="109">
        <f>Startliste!Y53</f>
        <v>-1</v>
      </c>
      <c r="D53" s="106">
        <f>Startliste!A53</f>
        <v>52</v>
      </c>
      <c r="E53" s="156">
        <f>Startliste!E53</f>
        <v>0</v>
      </c>
      <c r="F53" s="89">
        <f>Startliste!F53</f>
        <v>0</v>
      </c>
      <c r="G53" s="89">
        <f>Startliste!G53</f>
        <v>0</v>
      </c>
    </row>
    <row r="54" spans="1:7" x14ac:dyDescent="0.2">
      <c r="A54" s="106">
        <f>Startliste!AH54</f>
        <v>1</v>
      </c>
      <c r="B54" s="108" t="str">
        <f>IF((Startliste!P54&gt;0),Startliste!P54,"ikke bestået")</f>
        <v>ikke bestået</v>
      </c>
      <c r="C54" s="109">
        <f>Startliste!Y54</f>
        <v>-1</v>
      </c>
      <c r="D54" s="106">
        <f>Startliste!A54</f>
        <v>53</v>
      </c>
      <c r="E54" s="156">
        <f>Startliste!E54</f>
        <v>0</v>
      </c>
      <c r="F54" s="89">
        <f>Startliste!F54</f>
        <v>0</v>
      </c>
      <c r="G54" s="89">
        <f>Startliste!G54</f>
        <v>0</v>
      </c>
    </row>
    <row r="55" spans="1:7" x14ac:dyDescent="0.2">
      <c r="A55" s="106">
        <f>Startliste!AH55</f>
        <v>1</v>
      </c>
      <c r="B55" s="108" t="str">
        <f>IF((Startliste!P55&gt;0),Startliste!P55,"ikke bestået")</f>
        <v>ikke bestået</v>
      </c>
      <c r="C55" s="109">
        <f>Startliste!Y55</f>
        <v>-1</v>
      </c>
      <c r="D55" s="106">
        <f>Startliste!A55</f>
        <v>54</v>
      </c>
      <c r="E55" s="156">
        <f>Startliste!E55</f>
        <v>0</v>
      </c>
      <c r="F55" s="89">
        <f>Startliste!F55</f>
        <v>0</v>
      </c>
      <c r="G55" s="89">
        <f>Startliste!G55</f>
        <v>0</v>
      </c>
    </row>
    <row r="56" spans="1:7" x14ac:dyDescent="0.2">
      <c r="A56" s="106">
        <f>Startliste!AH56</f>
        <v>1</v>
      </c>
      <c r="B56" s="108" t="str">
        <f>IF((Startliste!P56&gt;0),Startliste!P56,"ikke bestået")</f>
        <v>ikke bestået</v>
      </c>
      <c r="C56" s="109">
        <f>Startliste!Y56</f>
        <v>-1</v>
      </c>
      <c r="D56" s="106">
        <f>Startliste!A56</f>
        <v>55</v>
      </c>
      <c r="E56" s="156">
        <f>Startliste!E56</f>
        <v>0</v>
      </c>
      <c r="F56" s="89">
        <f>Startliste!F56</f>
        <v>0</v>
      </c>
      <c r="G56" s="89">
        <f>Startliste!G56</f>
        <v>0</v>
      </c>
    </row>
    <row r="57" spans="1:7" x14ac:dyDescent="0.2">
      <c r="A57" s="106">
        <f>Startliste!AH57</f>
        <v>1</v>
      </c>
      <c r="B57" s="108" t="str">
        <f>IF((Startliste!P57&gt;0),Startliste!P57,"ikke bestået")</f>
        <v>ikke bestået</v>
      </c>
      <c r="C57" s="109">
        <f>Startliste!Y57</f>
        <v>-1</v>
      </c>
      <c r="D57" s="106">
        <f>Startliste!A57</f>
        <v>56</v>
      </c>
      <c r="E57" s="156">
        <f>Startliste!E57</f>
        <v>0</v>
      </c>
      <c r="F57" s="89">
        <f>Startliste!F57</f>
        <v>0</v>
      </c>
      <c r="G57" s="89">
        <f>Startliste!G57</f>
        <v>0</v>
      </c>
    </row>
    <row r="58" spans="1:7" x14ac:dyDescent="0.2">
      <c r="A58" s="106">
        <f>Startliste!AH58</f>
        <v>1</v>
      </c>
      <c r="B58" s="108" t="str">
        <f>IF((Startliste!P58&gt;0),Startliste!P58,"ikke bestået")</f>
        <v>ikke bestået</v>
      </c>
      <c r="C58" s="109">
        <f>Startliste!Y58</f>
        <v>-1</v>
      </c>
      <c r="D58" s="106">
        <f>Startliste!A58</f>
        <v>57</v>
      </c>
      <c r="E58" s="156">
        <f>Startliste!E58</f>
        <v>0</v>
      </c>
      <c r="F58" s="89">
        <f>Startliste!F58</f>
        <v>0</v>
      </c>
      <c r="G58" s="89">
        <f>Startliste!G58</f>
        <v>0</v>
      </c>
    </row>
    <row r="59" spans="1:7" x14ac:dyDescent="0.2">
      <c r="A59" s="106">
        <f>Startliste!AH59</f>
        <v>1</v>
      </c>
      <c r="B59" s="108" t="str">
        <f>IF((Startliste!P59&gt;0),Startliste!P59,"ikke bestået")</f>
        <v>ikke bestået</v>
      </c>
      <c r="C59" s="109">
        <f>Startliste!Y59</f>
        <v>-1</v>
      </c>
      <c r="D59" s="106">
        <f>Startliste!A59</f>
        <v>58</v>
      </c>
      <c r="E59" s="156">
        <f>Startliste!E59</f>
        <v>0</v>
      </c>
      <c r="F59" s="89">
        <f>Startliste!F59</f>
        <v>0</v>
      </c>
      <c r="G59" s="89">
        <f>Startliste!G59</f>
        <v>0</v>
      </c>
    </row>
    <row r="60" spans="1:7" ht="12.75" customHeight="1" x14ac:dyDescent="0.2">
      <c r="A60" s="106">
        <f>Startliste!AH60</f>
        <v>1</v>
      </c>
      <c r="B60" s="108" t="str">
        <f>IF((Startliste!P60&gt;0),Startliste!P60,"ikke bestået")</f>
        <v>ikke bestået</v>
      </c>
      <c r="C60" s="109">
        <f>Startliste!Y60</f>
        <v>-1</v>
      </c>
      <c r="D60" s="106">
        <f>Startliste!A60</f>
        <v>59</v>
      </c>
      <c r="E60" s="156">
        <f>Startliste!E60</f>
        <v>0</v>
      </c>
      <c r="F60" s="89">
        <f>Startliste!F60</f>
        <v>0</v>
      </c>
      <c r="G60" s="89">
        <f>Startliste!G60</f>
        <v>0</v>
      </c>
    </row>
    <row r="61" spans="1:7" ht="12.75" customHeight="1" x14ac:dyDescent="0.2">
      <c r="A61" s="106">
        <f>Startliste!AH61</f>
        <v>1</v>
      </c>
      <c r="B61" s="108" t="str">
        <f>IF((Startliste!P61&gt;0),Startliste!P61,"ikke bestået")</f>
        <v>ikke bestået</v>
      </c>
      <c r="C61" s="109">
        <f>Startliste!Y61</f>
        <v>-1</v>
      </c>
      <c r="D61" s="106">
        <f>Startliste!A61</f>
        <v>60</v>
      </c>
      <c r="E61" s="156">
        <f>Startliste!E61</f>
        <v>0</v>
      </c>
      <c r="F61" s="89">
        <f>Startliste!F61</f>
        <v>0</v>
      </c>
      <c r="G61" s="89">
        <f>Startliste!G61</f>
        <v>0</v>
      </c>
    </row>
    <row r="62" spans="1:7" ht="12.75" customHeight="1" x14ac:dyDescent="0.2">
      <c r="A62" s="106">
        <f>Startliste!AH62</f>
        <v>1</v>
      </c>
      <c r="B62" s="108" t="str">
        <f>IF((Startliste!P62&gt;0),Startliste!P62,"ikke bestået")</f>
        <v>ikke bestået</v>
      </c>
      <c r="C62" s="109">
        <f>Startliste!Y62</f>
        <v>-1</v>
      </c>
      <c r="D62" s="106">
        <f>Startliste!A62</f>
        <v>61</v>
      </c>
      <c r="E62" s="156">
        <f>Startliste!E62</f>
        <v>0</v>
      </c>
      <c r="F62" s="89">
        <f>Startliste!F62</f>
        <v>0</v>
      </c>
      <c r="G62" s="89">
        <f>Startliste!G62</f>
        <v>0</v>
      </c>
    </row>
    <row r="63" spans="1:7" ht="12.75" customHeight="1" x14ac:dyDescent="0.2">
      <c r="A63" s="106">
        <f>Startliste!AH63</f>
        <v>1</v>
      </c>
      <c r="B63" s="108" t="str">
        <f>IF((Startliste!P63&gt;0),Startliste!P63,"ikke bestået")</f>
        <v>ikke bestået</v>
      </c>
      <c r="C63" s="109">
        <f>Startliste!Y63</f>
        <v>-1</v>
      </c>
      <c r="D63" s="106">
        <f>Startliste!A63</f>
        <v>62</v>
      </c>
      <c r="E63" s="156">
        <f>Startliste!E63</f>
        <v>0</v>
      </c>
      <c r="F63" s="89">
        <f>Startliste!F63</f>
        <v>0</v>
      </c>
      <c r="G63" s="89">
        <f>Startliste!G63</f>
        <v>0</v>
      </c>
    </row>
    <row r="64" spans="1:7" ht="12.75" customHeight="1" x14ac:dyDescent="0.2">
      <c r="A64" s="106">
        <f>Startliste!AH64</f>
        <v>1</v>
      </c>
      <c r="B64" s="108" t="str">
        <f>IF((Startliste!P64&gt;0),Startliste!P64,"ikke bestået")</f>
        <v>ikke bestået</v>
      </c>
      <c r="C64" s="109">
        <f>Startliste!Y64</f>
        <v>-1</v>
      </c>
      <c r="D64" s="106">
        <f>Startliste!A64</f>
        <v>63</v>
      </c>
      <c r="E64" s="156">
        <f>Startliste!E64</f>
        <v>0</v>
      </c>
      <c r="F64" s="89">
        <f>Startliste!F64</f>
        <v>0</v>
      </c>
      <c r="G64" s="89">
        <f>Startliste!G64</f>
        <v>0</v>
      </c>
    </row>
    <row r="65" spans="1:7" ht="12.75" customHeight="1" x14ac:dyDescent="0.2">
      <c r="A65" s="106">
        <f>Startliste!AH65</f>
        <v>1</v>
      </c>
      <c r="B65" s="108" t="str">
        <f>IF((Startliste!P65&gt;0),Startliste!P65,"ikke bestået")</f>
        <v>ikke bestået</v>
      </c>
      <c r="C65" s="109">
        <f>Startliste!Y65</f>
        <v>-1</v>
      </c>
      <c r="D65" s="106">
        <f>Startliste!A65</f>
        <v>64</v>
      </c>
      <c r="E65" s="156">
        <f>Startliste!E65</f>
        <v>0</v>
      </c>
      <c r="F65" s="89">
        <f>Startliste!F65</f>
        <v>0</v>
      </c>
      <c r="G65" s="89">
        <f>Startliste!G65</f>
        <v>0</v>
      </c>
    </row>
    <row r="66" spans="1:7" ht="12.75" customHeight="1" x14ac:dyDescent="0.2">
      <c r="A66" s="106">
        <f>Startliste!AH66</f>
        <v>1</v>
      </c>
      <c r="B66" s="108" t="str">
        <f>IF((Startliste!P66&gt;0),Startliste!P66,"ikke bestået")</f>
        <v>ikke bestået</v>
      </c>
      <c r="C66" s="109">
        <f>Startliste!Y66</f>
        <v>-1</v>
      </c>
      <c r="D66" s="106">
        <f>Startliste!A66</f>
        <v>65</v>
      </c>
      <c r="E66" s="156">
        <f>Startliste!E66</f>
        <v>0</v>
      </c>
      <c r="F66" s="89">
        <f>Startliste!F66</f>
        <v>0</v>
      </c>
      <c r="G66" s="89">
        <f>Startliste!G66</f>
        <v>0</v>
      </c>
    </row>
    <row r="67" spans="1:7" ht="12.75" customHeight="1" x14ac:dyDescent="0.2">
      <c r="A67" s="106">
        <f>Startliste!AH67</f>
        <v>1</v>
      </c>
      <c r="B67" s="108" t="str">
        <f>IF((Startliste!P67&gt;0),Startliste!P67,"ikke bestået")</f>
        <v>ikke bestået</v>
      </c>
      <c r="C67" s="109">
        <f>Startliste!Y67</f>
        <v>-1</v>
      </c>
      <c r="D67" s="106">
        <f>Startliste!A67</f>
        <v>66</v>
      </c>
      <c r="E67" s="156">
        <f>Startliste!E67</f>
        <v>0</v>
      </c>
      <c r="F67" s="89">
        <f>Startliste!F67</f>
        <v>0</v>
      </c>
      <c r="G67" s="89">
        <f>Startliste!G67</f>
        <v>0</v>
      </c>
    </row>
    <row r="68" spans="1:7" ht="12.75" customHeight="1" x14ac:dyDescent="0.2">
      <c r="B68" s="62"/>
    </row>
    <row r="69" spans="1:7" ht="12.75" customHeight="1" x14ac:dyDescent="0.2">
      <c r="B69" s="62"/>
    </row>
    <row r="70" spans="1:7" ht="12.75" customHeight="1" x14ac:dyDescent="0.2">
      <c r="B70" s="62"/>
    </row>
    <row r="71" spans="1:7" ht="12.75" customHeight="1" x14ac:dyDescent="0.2">
      <c r="B71" s="62"/>
    </row>
    <row r="72" spans="1:7" ht="12.75" customHeight="1" x14ac:dyDescent="0.2">
      <c r="B72" s="62"/>
    </row>
  </sheetData>
  <sortState xmlns:xlrd2="http://schemas.microsoft.com/office/spreadsheetml/2017/richdata2" ref="A2:M72">
    <sortCondition ref="D2:D72"/>
  </sortState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8"/>
  <sheetViews>
    <sheetView view="pageBreakPreview" zoomScale="85" zoomScaleNormal="100" zoomScaleSheetLayoutView="85" workbookViewId="0">
      <pane xSplit="5" ySplit="1" topLeftCell="H2" activePane="bottomRight" state="frozen"/>
      <selection pane="topRight" activeCell="F1" sqref="F1"/>
      <selection pane="bottomLeft" activeCell="A2" sqref="A2"/>
      <selection pane="bottomRight" activeCell="P30" sqref="P30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4.140625" style="14" customWidth="1"/>
    <col min="5" max="5" width="16.7109375" style="54" hidden="1" customWidth="1"/>
    <col min="6" max="6" width="15.7109375" style="34" hidden="1" customWidth="1"/>
    <col min="7" max="7" width="21.7109375" style="46" hidden="1" customWidth="1"/>
    <col min="8" max="8" width="8.7109375" style="72" hidden="1" customWidth="1"/>
    <col min="9" max="9" width="9.7109375" style="13" customWidth="1"/>
    <col min="10" max="10" width="9.28515625" style="13" customWidth="1"/>
    <col min="11" max="11" width="8.140625" style="32" customWidth="1"/>
    <col min="12" max="12" width="4.7109375" style="51" hidden="1" customWidth="1"/>
    <col min="13" max="13" width="9.7109375" style="34" customWidth="1"/>
    <col min="14" max="14" width="9.140625" style="34" customWidth="1"/>
    <col min="15" max="15" width="9.7109375" style="34" customWidth="1"/>
    <col min="16" max="16" width="8.7109375" style="32" customWidth="1"/>
    <col min="17" max="17" width="4.7109375" style="51" hidden="1" customWidth="1"/>
    <col min="18" max="18" width="9.7109375" style="34" customWidth="1"/>
    <col min="19" max="19" width="8.7109375" style="34" customWidth="1"/>
    <col min="20" max="20" width="9.7109375" style="34" customWidth="1"/>
    <col min="21" max="21" width="8.7109375" style="32" customWidth="1"/>
    <col min="22" max="22" width="4.7109375" style="51" hidden="1" customWidth="1"/>
    <col min="23" max="23" width="9.7109375" style="34" customWidth="1"/>
    <col min="24" max="24" width="9.28515625" style="34" customWidth="1"/>
    <col min="25" max="25" width="9.7109375" style="34" customWidth="1"/>
    <col min="26" max="26" width="8.7109375" style="32" customWidth="1"/>
    <col min="27" max="27" width="4.7109375" style="51" hidden="1" customWidth="1"/>
    <col min="28" max="30" width="9.7109375" style="34" customWidth="1"/>
    <col min="31" max="31" width="8.7109375" style="32" customWidth="1"/>
    <col min="32" max="32" width="4.7109375" style="51" hidden="1" customWidth="1"/>
    <col min="33" max="33" width="8.85546875" style="39" hidden="1" customWidth="1"/>
    <col min="34" max="34" width="5.7109375" style="34" hidden="1" customWidth="1"/>
    <col min="35" max="35" width="7.7109375" style="60" hidden="1" customWidth="1"/>
    <col min="36" max="36" width="7.7109375" style="34" hidden="1" customWidth="1"/>
    <col min="37" max="37" width="7.7109375" style="60" hidden="1" customWidth="1"/>
    <col min="38" max="38" width="7.7109375" style="34" hidden="1" customWidth="1"/>
    <col min="39" max="39" width="7.7109375" style="60" hidden="1" customWidth="1"/>
    <col min="40" max="40" width="7.7109375" style="34" hidden="1" customWidth="1"/>
    <col min="41" max="41" width="7.7109375" style="60" hidden="1" customWidth="1"/>
    <col min="42" max="42" width="7.7109375" style="34" hidden="1" customWidth="1"/>
    <col min="43" max="43" width="7.7109375" style="60" hidden="1" customWidth="1"/>
    <col min="44" max="44" width="7.7109375" style="34" hidden="1" customWidth="1"/>
    <col min="45" max="45" width="7.7109375" style="35" hidden="1" customWidth="1"/>
    <col min="46" max="46" width="7.7109375" style="14" hidden="1" customWidth="1"/>
    <col min="47" max="47" width="12.7109375" style="35" hidden="1" customWidth="1"/>
  </cols>
  <sheetData>
    <row r="1" spans="1:47" s="17" customFormat="1" ht="25.5" customHeight="1" x14ac:dyDescent="0.2">
      <c r="A1" s="564" t="str">
        <f>Startliste!A1</f>
        <v>Rygnr.</v>
      </c>
      <c r="B1" s="701" t="str">
        <f>Startliste!B1</f>
        <v>Klasse</v>
      </c>
      <c r="C1" s="702"/>
      <c r="D1" s="565" t="s">
        <v>32</v>
      </c>
      <c r="E1" s="566" t="str">
        <f>Startliste!E1</f>
        <v>Fornavn</v>
      </c>
      <c r="F1" s="567" t="str">
        <f>Startliste!F1</f>
        <v>Efternavn</v>
      </c>
      <c r="G1" s="568" t="str">
        <f>Startliste!G1</f>
        <v>Hest</v>
      </c>
      <c r="H1" s="569" t="s">
        <v>33</v>
      </c>
      <c r="I1" s="570" t="s">
        <v>34</v>
      </c>
      <c r="J1" s="571" t="s">
        <v>35</v>
      </c>
      <c r="K1" s="572" t="s">
        <v>36</v>
      </c>
      <c r="L1" s="573" t="s">
        <v>37</v>
      </c>
      <c r="M1" s="574" t="s">
        <v>38</v>
      </c>
      <c r="N1" s="567" t="s">
        <v>39</v>
      </c>
      <c r="O1" s="567" t="s">
        <v>40</v>
      </c>
      <c r="P1" s="572" t="s">
        <v>36</v>
      </c>
      <c r="Q1" s="573" t="s">
        <v>37</v>
      </c>
      <c r="R1" s="574" t="s">
        <v>41</v>
      </c>
      <c r="S1" s="575" t="s">
        <v>42</v>
      </c>
      <c r="T1" s="567" t="s">
        <v>43</v>
      </c>
      <c r="U1" s="572" t="s">
        <v>36</v>
      </c>
      <c r="V1" s="573" t="s">
        <v>37</v>
      </c>
      <c r="W1" s="574" t="s">
        <v>44</v>
      </c>
      <c r="X1" s="567" t="s">
        <v>45</v>
      </c>
      <c r="Y1" s="567" t="s">
        <v>46</v>
      </c>
      <c r="Z1" s="572" t="s">
        <v>36</v>
      </c>
      <c r="AA1" s="75" t="s">
        <v>37</v>
      </c>
      <c r="AB1" s="55" t="s">
        <v>47</v>
      </c>
      <c r="AC1" s="17" t="s">
        <v>48</v>
      </c>
      <c r="AD1" s="17" t="s">
        <v>49</v>
      </c>
      <c r="AE1" s="64" t="s">
        <v>36</v>
      </c>
      <c r="AF1" s="75" t="s">
        <v>37</v>
      </c>
      <c r="AG1" s="61" t="s">
        <v>50</v>
      </c>
      <c r="AH1" s="46"/>
      <c r="AI1" s="697" t="s">
        <v>51</v>
      </c>
      <c r="AJ1" s="698"/>
      <c r="AK1" s="697" t="s">
        <v>52</v>
      </c>
      <c r="AL1" s="698"/>
      <c r="AM1" s="697" t="s">
        <v>53</v>
      </c>
      <c r="AN1" s="698"/>
      <c r="AO1" s="697" t="s">
        <v>54</v>
      </c>
      <c r="AP1" s="698"/>
      <c r="AQ1" s="697" t="s">
        <v>55</v>
      </c>
      <c r="AR1" s="698"/>
      <c r="AS1" s="699" t="s">
        <v>56</v>
      </c>
      <c r="AT1" s="700"/>
      <c r="AU1" s="22" t="s">
        <v>57</v>
      </c>
    </row>
    <row r="2" spans="1:47" ht="15" customHeight="1" x14ac:dyDescent="0.2">
      <c r="A2" s="94">
        <f>Udholdenhed!A2</f>
        <v>1</v>
      </c>
      <c r="B2" s="95" t="str">
        <f>Startliste!B2</f>
        <v>AL</v>
      </c>
      <c r="C2" s="94">
        <f>Udholdenhed!C2</f>
        <v>0</v>
      </c>
      <c r="D2" s="97"/>
      <c r="E2" s="558">
        <f>Startliste!E2</f>
        <v>0</v>
      </c>
      <c r="F2" s="87">
        <f>Startliste!F2</f>
        <v>0</v>
      </c>
      <c r="G2" s="96">
        <f>Startliste!G2</f>
        <v>0</v>
      </c>
      <c r="H2" s="559">
        <f>IF((C2=1),Idealtider!$K$3,IF((C2=2),Idealtider!$L$3,IF((C2=3),Idealtider!$M$3,IF((C2=4),Idealtider!$N$3,))))</f>
        <v>0</v>
      </c>
      <c r="I2" s="560">
        <f>Udholdenhed!I2</f>
        <v>0.41666666666666702</v>
      </c>
      <c r="J2" s="318"/>
      <c r="K2" s="87"/>
      <c r="L2" s="320">
        <f t="shared" ref="L2:L33" si="0">IF((K2=0),0,(IF((MINUTE(K2)=0),10,(IF((MINUTE(K2)=1),30,(IF((MINUTE(K2)=2),60,100)))))))</f>
        <v>0</v>
      </c>
      <c r="M2" s="560">
        <f>Udholdenhed!M2</f>
        <v>0.42013888888888923</v>
      </c>
      <c r="N2" s="318"/>
      <c r="O2" s="318"/>
      <c r="P2" s="87"/>
      <c r="Q2" s="320">
        <f t="shared" ref="Q2:Q33" si="1">IF((P2=0),0,(IF((MINUTE(P2)=0),10,(IF((MINUTE(P2)=1),30,(IF((MINUTE(P2)=2),60,100)))))))</f>
        <v>0</v>
      </c>
      <c r="R2" s="560">
        <f>Udholdenhed!Q2</f>
        <v>0.42361111111111144</v>
      </c>
      <c r="S2" s="318"/>
      <c r="T2" s="318"/>
      <c r="U2" s="87"/>
      <c r="V2" s="320">
        <f t="shared" ref="V2:V33" si="2">IF((U2=0),0,(IF((MINUTE(U2)=0),10,(IF((MINUTE(U2)=1),30,(IF((MINUTE(U2)=2),60,100)))))))</f>
        <v>0</v>
      </c>
      <c r="W2" s="560">
        <f>Udholdenhed!U2</f>
        <v>0.42708333333333365</v>
      </c>
      <c r="X2" s="318"/>
      <c r="Y2" s="318"/>
      <c r="Z2" s="87"/>
      <c r="AA2" s="4">
        <f t="shared" ref="AA2:AA33" si="3">IF((Z2=0),0,(IF((MINUTE(Z2)=0),10,(IF((MINUTE(Z2)=1),30,(IF((MINUTE(Z2)=2),60,100)))))))</f>
        <v>0</v>
      </c>
      <c r="AB2" s="79">
        <f>Udholdenhed!Y2</f>
        <v>0.43055555555555586</v>
      </c>
      <c r="AC2" s="80"/>
      <c r="AD2" s="80"/>
      <c r="AE2" s="81"/>
      <c r="AF2" s="4">
        <f t="shared" ref="AF2:AF31" si="4">IF((AE2=0),0,(IF((MINUTE(AE2)=0),10,(IF((MINUTE(AE2)=1),30,(IF((MINUTE(AE2)=2),60,100)))))))</f>
        <v>0</v>
      </c>
      <c r="AG2" s="19">
        <f t="shared" ref="AG2:AG31" si="5">IF(((((AF2+AA2)+V2)+L2)&lt;100),(((AF2+AA2)+V2)+L2),100)</f>
        <v>0</v>
      </c>
      <c r="AI2" s="15"/>
      <c r="AJ2" s="41"/>
      <c r="AK2" s="5">
        <v>67</v>
      </c>
      <c r="AL2" s="68"/>
      <c r="AM2" s="15"/>
      <c r="AN2" s="68"/>
      <c r="AO2" s="15"/>
      <c r="AP2" s="68"/>
      <c r="AQ2" s="15"/>
      <c r="AR2" s="41"/>
      <c r="AS2" s="38">
        <f t="shared" ref="AS2:AS31" si="6">IF((AQ2&gt;72),100,IF((AO2&gt;72),60,IF((AM2&gt;72),30,IF((AK2&gt;72),10,0))))</f>
        <v>0</v>
      </c>
      <c r="AT2" s="16">
        <f t="shared" ref="AT2:AT31" si="7">IF((AR2&gt;72),100,IF((AP2&gt;72),60,IF((AN2&gt;72),30,IF((AL2&gt;72),10,0))))</f>
        <v>0</v>
      </c>
      <c r="AU2" s="66">
        <f t="shared" ref="AU2:AU31" si="8">(MAX(AS2,AT2))+AG2</f>
        <v>0</v>
      </c>
    </row>
    <row r="3" spans="1:47" ht="15" customHeight="1" x14ac:dyDescent="0.2">
      <c r="A3" s="102">
        <f>Udholdenhed!A3</f>
        <v>2</v>
      </c>
      <c r="B3" s="103" t="str">
        <f>Startliste!B3</f>
        <v>AL</v>
      </c>
      <c r="C3" s="102">
        <f>Udholdenhed!C3</f>
        <v>0</v>
      </c>
      <c r="D3" s="105"/>
      <c r="E3" s="156">
        <f>Startliste!E3</f>
        <v>0</v>
      </c>
      <c r="F3" s="89">
        <f>Startliste!F3</f>
        <v>0</v>
      </c>
      <c r="G3" s="104">
        <f>Startliste!G3</f>
        <v>0</v>
      </c>
      <c r="H3" s="544">
        <f>IF((C3=1),Idealtider!$K$3,IF((C3=2),Idealtider!$L$3,IF((C3=3),Idealtider!$M$3,IF((C3=4),Idealtider!$N$3,))))</f>
        <v>0</v>
      </c>
      <c r="I3" s="545">
        <f>Udholdenhed!I3</f>
        <v>0.42013888888888923</v>
      </c>
      <c r="J3" s="325"/>
      <c r="K3" s="89"/>
      <c r="L3" s="327">
        <f t="shared" si="0"/>
        <v>0</v>
      </c>
      <c r="M3" s="545">
        <f>Udholdenhed!M3</f>
        <v>0.42361111111111144</v>
      </c>
      <c r="N3" s="325"/>
      <c r="O3" s="325"/>
      <c r="P3" s="89"/>
      <c r="Q3" s="327">
        <f t="shared" si="1"/>
        <v>0</v>
      </c>
      <c r="R3" s="545">
        <f>Udholdenhed!Q3</f>
        <v>0.42708333333333365</v>
      </c>
      <c r="S3" s="325"/>
      <c r="T3" s="325"/>
      <c r="U3" s="89"/>
      <c r="V3" s="327">
        <f t="shared" si="2"/>
        <v>0</v>
      </c>
      <c r="W3" s="545">
        <f>Udholdenhed!U3</f>
        <v>0.43055555555555586</v>
      </c>
      <c r="X3" s="325"/>
      <c r="Y3" s="325"/>
      <c r="Z3" s="89"/>
      <c r="AA3" s="51">
        <f t="shared" si="3"/>
        <v>0</v>
      </c>
      <c r="AB3" s="82">
        <f>Udholdenhed!Y3</f>
        <v>0.43402777777777807</v>
      </c>
      <c r="AC3" s="83"/>
      <c r="AD3" s="83"/>
      <c r="AE3" s="84"/>
      <c r="AF3" s="51">
        <f t="shared" si="4"/>
        <v>0</v>
      </c>
      <c r="AG3" s="50">
        <f t="shared" si="5"/>
        <v>0</v>
      </c>
      <c r="AI3" s="34"/>
      <c r="AJ3" s="18"/>
      <c r="AK3" s="60">
        <v>61</v>
      </c>
      <c r="AL3" s="10"/>
      <c r="AM3" s="34"/>
      <c r="AN3" s="10"/>
      <c r="AO3" s="34"/>
      <c r="AP3" s="10"/>
      <c r="AQ3" s="34"/>
      <c r="AR3" s="18"/>
      <c r="AS3" s="35">
        <f t="shared" si="6"/>
        <v>0</v>
      </c>
      <c r="AT3" s="63">
        <f t="shared" si="7"/>
        <v>0</v>
      </c>
      <c r="AU3" s="25">
        <f t="shared" si="8"/>
        <v>0</v>
      </c>
    </row>
    <row r="4" spans="1:47" ht="15" customHeight="1" x14ac:dyDescent="0.2">
      <c r="A4" s="102">
        <f>Udholdenhed!A4</f>
        <v>3</v>
      </c>
      <c r="B4" s="103" t="str">
        <f>Startliste!B4</f>
        <v>AL</v>
      </c>
      <c r="C4" s="102">
        <f>Udholdenhed!C4</f>
        <v>0</v>
      </c>
      <c r="D4" s="105"/>
      <c r="E4" s="156">
        <f>Startliste!E4</f>
        <v>0</v>
      </c>
      <c r="F4" s="89">
        <f>Startliste!F4</f>
        <v>0</v>
      </c>
      <c r="G4" s="104">
        <f>Startliste!G4</f>
        <v>0</v>
      </c>
      <c r="H4" s="544">
        <f>IF((C4=1),Idealtider!$K$3,IF((C4=2),Idealtider!$L$3,IF((C4=3),Idealtider!$M$3,IF((C4=4),Idealtider!$N$3,))))</f>
        <v>0</v>
      </c>
      <c r="I4" s="545">
        <f>Udholdenhed!I4</f>
        <v>0.42361111111111144</v>
      </c>
      <c r="J4" s="325"/>
      <c r="K4" s="89"/>
      <c r="L4" s="327">
        <f t="shared" si="0"/>
        <v>0</v>
      </c>
      <c r="M4" s="545">
        <f>Udholdenhed!M4</f>
        <v>0.42708333333333365</v>
      </c>
      <c r="N4" s="325"/>
      <c r="O4" s="325"/>
      <c r="P4" s="89"/>
      <c r="Q4" s="327">
        <f t="shared" si="1"/>
        <v>0</v>
      </c>
      <c r="R4" s="545">
        <f>Udholdenhed!Q4</f>
        <v>0.43055555555555586</v>
      </c>
      <c r="S4" s="325"/>
      <c r="T4" s="325"/>
      <c r="U4" s="89"/>
      <c r="V4" s="327">
        <f t="shared" si="2"/>
        <v>0</v>
      </c>
      <c r="W4" s="545">
        <f>Udholdenhed!U4</f>
        <v>0.43402777777777807</v>
      </c>
      <c r="X4" s="325"/>
      <c r="Y4" s="325"/>
      <c r="Z4" s="89"/>
      <c r="AA4" s="51">
        <f t="shared" si="3"/>
        <v>0</v>
      </c>
      <c r="AB4" s="82">
        <f>Udholdenhed!Y4</f>
        <v>0.43750000000000028</v>
      </c>
      <c r="AC4" s="83"/>
      <c r="AD4" s="83"/>
      <c r="AE4" s="84"/>
      <c r="AF4" s="51">
        <f t="shared" si="4"/>
        <v>0</v>
      </c>
      <c r="AG4" s="50">
        <f t="shared" si="5"/>
        <v>0</v>
      </c>
      <c r="AI4" s="34"/>
      <c r="AJ4" s="18"/>
      <c r="AK4" s="60">
        <v>52</v>
      </c>
      <c r="AL4" s="10"/>
      <c r="AM4" s="34"/>
      <c r="AN4" s="10"/>
      <c r="AO4" s="34"/>
      <c r="AP4" s="10"/>
      <c r="AQ4" s="34"/>
      <c r="AR4" s="18"/>
      <c r="AS4" s="35">
        <f t="shared" si="6"/>
        <v>0</v>
      </c>
      <c r="AT4" s="63">
        <f t="shared" si="7"/>
        <v>0</v>
      </c>
      <c r="AU4" s="25">
        <f t="shared" si="8"/>
        <v>0</v>
      </c>
    </row>
    <row r="5" spans="1:47" ht="15" customHeight="1" x14ac:dyDescent="0.2">
      <c r="A5" s="102">
        <f>Udholdenhed!A5</f>
        <v>4</v>
      </c>
      <c r="B5" s="103" t="str">
        <f>Startliste!B5</f>
        <v>AL</v>
      </c>
      <c r="C5" s="102">
        <f>Udholdenhed!C5</f>
        <v>0</v>
      </c>
      <c r="D5" s="105"/>
      <c r="E5" s="156">
        <f>Startliste!E5</f>
        <v>0</v>
      </c>
      <c r="F5" s="89">
        <f>Startliste!F5</f>
        <v>0</v>
      </c>
      <c r="G5" s="104">
        <f>Startliste!G5</f>
        <v>0</v>
      </c>
      <c r="H5" s="544">
        <f>IF((C5=1),Idealtider!$K$3,IF((C5=2),Idealtider!$L$3,IF((C5=3),Idealtider!$M$3,IF((C5=4),Idealtider!$N$3,))))</f>
        <v>0</v>
      </c>
      <c r="I5" s="545">
        <f>Udholdenhed!I5</f>
        <v>0.42708333333333365</v>
      </c>
      <c r="J5" s="325"/>
      <c r="K5" s="89"/>
      <c r="L5" s="327">
        <f t="shared" si="0"/>
        <v>0</v>
      </c>
      <c r="M5" s="545">
        <f>Udholdenhed!M5</f>
        <v>0.43055555555555586</v>
      </c>
      <c r="N5" s="325"/>
      <c r="O5" s="325"/>
      <c r="P5" s="89"/>
      <c r="Q5" s="327">
        <f t="shared" si="1"/>
        <v>0</v>
      </c>
      <c r="R5" s="545">
        <f>Udholdenhed!Q5</f>
        <v>0.43402777777777807</v>
      </c>
      <c r="S5" s="325"/>
      <c r="T5" s="325"/>
      <c r="U5" s="89"/>
      <c r="V5" s="327">
        <f t="shared" si="2"/>
        <v>0</v>
      </c>
      <c r="W5" s="545">
        <f>Udholdenhed!U5</f>
        <v>0.43750000000000028</v>
      </c>
      <c r="X5" s="325"/>
      <c r="Y5" s="325"/>
      <c r="Z5" s="326"/>
      <c r="AA5" s="51">
        <f t="shared" si="3"/>
        <v>0</v>
      </c>
      <c r="AB5" s="82">
        <f>Udholdenhed!Y5</f>
        <v>0.44097222222222249</v>
      </c>
      <c r="AC5" s="83"/>
      <c r="AD5" s="84"/>
      <c r="AE5" s="85"/>
      <c r="AF5" s="51">
        <f t="shared" si="4"/>
        <v>0</v>
      </c>
      <c r="AG5" s="50">
        <f t="shared" si="5"/>
        <v>0</v>
      </c>
      <c r="AI5" s="34"/>
      <c r="AJ5" s="18"/>
      <c r="AK5" s="60">
        <v>65</v>
      </c>
      <c r="AL5" s="10"/>
      <c r="AM5" s="34"/>
      <c r="AN5" s="10"/>
      <c r="AO5" s="34"/>
      <c r="AP5" s="10"/>
      <c r="AQ5" s="34"/>
      <c r="AR5" s="18"/>
      <c r="AS5" s="35">
        <f t="shared" si="6"/>
        <v>0</v>
      </c>
      <c r="AT5" s="63">
        <f t="shared" si="7"/>
        <v>0</v>
      </c>
      <c r="AU5" s="25">
        <f t="shared" si="8"/>
        <v>0</v>
      </c>
    </row>
    <row r="6" spans="1:47" ht="15" customHeight="1" x14ac:dyDescent="0.2">
      <c r="A6" s="102">
        <f>Udholdenhed!A6</f>
        <v>5</v>
      </c>
      <c r="B6" s="103" t="str">
        <f>Startliste!B6</f>
        <v>AL</v>
      </c>
      <c r="C6" s="102">
        <f>Udholdenhed!C6</f>
        <v>0</v>
      </c>
      <c r="D6" s="105"/>
      <c r="E6" s="156">
        <f>Startliste!E6</f>
        <v>0</v>
      </c>
      <c r="F6" s="89">
        <f>Startliste!F6</f>
        <v>0</v>
      </c>
      <c r="G6" s="104">
        <f>Startliste!G6</f>
        <v>0</v>
      </c>
      <c r="H6" s="544">
        <f>IF((C6=1),Idealtider!$K$3,IF((C6=2),Idealtider!$L$3,IF((C6=3),Idealtider!$M$3,IF((C6=4),Idealtider!$N$3,))))</f>
        <v>0</v>
      </c>
      <c r="I6" s="545">
        <f>Udholdenhed!I6</f>
        <v>0.43055555555555586</v>
      </c>
      <c r="J6" s="325"/>
      <c r="K6" s="89"/>
      <c r="L6" s="327">
        <f t="shared" si="0"/>
        <v>0</v>
      </c>
      <c r="M6" s="545">
        <f>Udholdenhed!M6</f>
        <v>0.43402777777777807</v>
      </c>
      <c r="N6" s="325"/>
      <c r="O6" s="325"/>
      <c r="P6" s="89"/>
      <c r="Q6" s="327">
        <f t="shared" si="1"/>
        <v>0</v>
      </c>
      <c r="R6" s="545">
        <f>Udholdenhed!Q6</f>
        <v>0.43750000000000028</v>
      </c>
      <c r="S6" s="325"/>
      <c r="T6" s="325"/>
      <c r="U6" s="89"/>
      <c r="V6" s="327">
        <f t="shared" si="2"/>
        <v>0</v>
      </c>
      <c r="W6" s="545">
        <f>Udholdenhed!U6</f>
        <v>0.44097222222222249</v>
      </c>
      <c r="X6" s="325"/>
      <c r="Y6" s="325"/>
      <c r="Z6" s="326"/>
      <c r="AA6" s="51">
        <f t="shared" si="3"/>
        <v>0</v>
      </c>
      <c r="AB6" s="82">
        <f>Udholdenhed!Y6</f>
        <v>0.4444444444444447</v>
      </c>
      <c r="AC6" s="83"/>
      <c r="AD6" s="84"/>
      <c r="AE6" s="85"/>
      <c r="AF6" s="51">
        <f t="shared" si="4"/>
        <v>0</v>
      </c>
      <c r="AG6" s="50">
        <f t="shared" si="5"/>
        <v>0</v>
      </c>
      <c r="AI6" s="34"/>
      <c r="AJ6" s="18"/>
      <c r="AK6" s="60">
        <v>56</v>
      </c>
      <c r="AL6" s="10"/>
      <c r="AM6" s="34"/>
      <c r="AN6" s="10"/>
      <c r="AO6" s="34"/>
      <c r="AP6" s="10"/>
      <c r="AQ6" s="34"/>
      <c r="AR6" s="18"/>
      <c r="AS6" s="35">
        <f t="shared" si="6"/>
        <v>0</v>
      </c>
      <c r="AT6" s="63">
        <f t="shared" si="7"/>
        <v>0</v>
      </c>
      <c r="AU6" s="25">
        <f t="shared" si="8"/>
        <v>0</v>
      </c>
    </row>
    <row r="7" spans="1:47" ht="15" customHeight="1" x14ac:dyDescent="0.2">
      <c r="A7" s="102">
        <f>Udholdenhed!A7</f>
        <v>6</v>
      </c>
      <c r="B7" s="103" t="str">
        <f>Startliste!B7</f>
        <v>AL</v>
      </c>
      <c r="C7" s="102">
        <f>Udholdenhed!C7</f>
        <v>0</v>
      </c>
      <c r="D7" s="105"/>
      <c r="E7" s="156">
        <f>Startliste!E7</f>
        <v>0</v>
      </c>
      <c r="F7" s="89">
        <f>Startliste!F7</f>
        <v>0</v>
      </c>
      <c r="G7" s="104">
        <f>Startliste!G7</f>
        <v>0</v>
      </c>
      <c r="H7" s="544">
        <f>IF((C7=1),Idealtider!$K$3,IF((C7=2),Idealtider!$L$3,IF((C7=3),Idealtider!$M$3,IF((C7=4),Idealtider!$N$3,))))</f>
        <v>0</v>
      </c>
      <c r="I7" s="545">
        <f>Udholdenhed!I7</f>
        <v>0.43402777777777807</v>
      </c>
      <c r="J7" s="325"/>
      <c r="K7" s="89"/>
      <c r="L7" s="327">
        <f t="shared" si="0"/>
        <v>0</v>
      </c>
      <c r="M7" s="545">
        <f>Udholdenhed!M7</f>
        <v>0.43750000000000028</v>
      </c>
      <c r="N7" s="325"/>
      <c r="O7" s="325"/>
      <c r="P7" s="89"/>
      <c r="Q7" s="327">
        <f t="shared" si="1"/>
        <v>0</v>
      </c>
      <c r="R7" s="545">
        <f>Udholdenhed!Q7</f>
        <v>0.44097222222222249</v>
      </c>
      <c r="S7" s="325"/>
      <c r="T7" s="325"/>
      <c r="U7" s="89"/>
      <c r="V7" s="327">
        <f t="shared" si="2"/>
        <v>0</v>
      </c>
      <c r="W7" s="545">
        <f>Udholdenhed!U7</f>
        <v>0.4444444444444447</v>
      </c>
      <c r="X7" s="325"/>
      <c r="Y7" s="325"/>
      <c r="Z7" s="326"/>
      <c r="AA7" s="51">
        <f t="shared" si="3"/>
        <v>0</v>
      </c>
      <c r="AB7" s="82">
        <f>Udholdenhed!Y7</f>
        <v>0.44791666666666691</v>
      </c>
      <c r="AC7" s="83"/>
      <c r="AD7" s="84"/>
      <c r="AE7" s="85"/>
      <c r="AF7" s="51">
        <f t="shared" si="4"/>
        <v>0</v>
      </c>
      <c r="AG7" s="50">
        <f t="shared" si="5"/>
        <v>0</v>
      </c>
      <c r="AI7" s="34"/>
      <c r="AJ7" s="18"/>
      <c r="AK7" s="60">
        <v>56</v>
      </c>
      <c r="AL7" s="10"/>
      <c r="AM7" s="34"/>
      <c r="AN7" s="10"/>
      <c r="AO7" s="34"/>
      <c r="AP7" s="10"/>
      <c r="AQ7" s="34"/>
      <c r="AR7" s="18"/>
      <c r="AS7" s="35">
        <f t="shared" si="6"/>
        <v>0</v>
      </c>
      <c r="AT7" s="63">
        <f t="shared" si="7"/>
        <v>0</v>
      </c>
      <c r="AU7" s="25">
        <f t="shared" si="8"/>
        <v>0</v>
      </c>
    </row>
    <row r="8" spans="1:47" ht="15" customHeight="1" x14ac:dyDescent="0.2">
      <c r="A8" s="102">
        <f>Udholdenhed!A8</f>
        <v>7</v>
      </c>
      <c r="B8" s="103" t="str">
        <f>Startliste!B8</f>
        <v>AL</v>
      </c>
      <c r="C8" s="102">
        <f>Udholdenhed!C8</f>
        <v>0</v>
      </c>
      <c r="D8" s="105"/>
      <c r="E8" s="156">
        <f>Startliste!E8</f>
        <v>0</v>
      </c>
      <c r="F8" s="89">
        <f>Startliste!F8</f>
        <v>0</v>
      </c>
      <c r="G8" s="104">
        <f>Startliste!G8</f>
        <v>0</v>
      </c>
      <c r="H8" s="544">
        <f>IF((C8=1),Idealtider!$K$3,IF((C8=2),Idealtider!$L$3,IF((C8=3),Idealtider!$M$3,IF((C8=4),Idealtider!$N$3,))))</f>
        <v>0</v>
      </c>
      <c r="I8" s="545">
        <f>Udholdenhed!I8</f>
        <v>0.43750000000000028</v>
      </c>
      <c r="J8" s="325"/>
      <c r="K8" s="89"/>
      <c r="L8" s="327">
        <f t="shared" si="0"/>
        <v>0</v>
      </c>
      <c r="M8" s="545">
        <f>Udholdenhed!M8</f>
        <v>0.44097222222222249</v>
      </c>
      <c r="N8" s="325"/>
      <c r="O8" s="325"/>
      <c r="P8" s="89"/>
      <c r="Q8" s="327">
        <f t="shared" si="1"/>
        <v>0</v>
      </c>
      <c r="R8" s="545">
        <f>Udholdenhed!Q8</f>
        <v>0.4444444444444447</v>
      </c>
      <c r="S8" s="325"/>
      <c r="T8" s="325"/>
      <c r="U8" s="89"/>
      <c r="V8" s="327">
        <f t="shared" si="2"/>
        <v>0</v>
      </c>
      <c r="W8" s="545">
        <f>Udholdenhed!U8</f>
        <v>0.44791666666666691</v>
      </c>
      <c r="X8" s="325"/>
      <c r="Y8" s="325"/>
      <c r="Z8" s="326"/>
      <c r="AA8" s="51">
        <f t="shared" si="3"/>
        <v>0</v>
      </c>
      <c r="AB8" s="82">
        <f>Udholdenhed!Y8</f>
        <v>0.45138888888888912</v>
      </c>
      <c r="AC8" s="83"/>
      <c r="AD8" s="84"/>
      <c r="AE8" s="85"/>
      <c r="AF8" s="51">
        <f t="shared" si="4"/>
        <v>0</v>
      </c>
      <c r="AG8" s="50">
        <f t="shared" si="5"/>
        <v>0</v>
      </c>
      <c r="AI8" s="34"/>
      <c r="AJ8" s="18"/>
      <c r="AK8" s="60">
        <v>83</v>
      </c>
      <c r="AL8" s="18"/>
      <c r="AM8" s="60">
        <v>87</v>
      </c>
      <c r="AN8" s="18"/>
      <c r="AO8" s="60">
        <v>58</v>
      </c>
      <c r="AP8" s="10"/>
      <c r="AQ8" s="34"/>
      <c r="AR8" s="18"/>
      <c r="AS8" s="35">
        <f t="shared" si="6"/>
        <v>30</v>
      </c>
      <c r="AT8" s="63">
        <f t="shared" si="7"/>
        <v>0</v>
      </c>
      <c r="AU8" s="25">
        <f t="shared" si="8"/>
        <v>30</v>
      </c>
    </row>
    <row r="9" spans="1:47" ht="15" customHeight="1" x14ac:dyDescent="0.2">
      <c r="A9" s="102">
        <f>Udholdenhed!A9</f>
        <v>8</v>
      </c>
      <c r="B9" s="103" t="str">
        <f>Startliste!B9</f>
        <v>AL</v>
      </c>
      <c r="C9" s="102">
        <f>Udholdenhed!C9</f>
        <v>0</v>
      </c>
      <c r="D9" s="105"/>
      <c r="E9" s="156">
        <f>Startliste!E9</f>
        <v>0</v>
      </c>
      <c r="F9" s="89">
        <f>Startliste!F9</f>
        <v>0</v>
      </c>
      <c r="G9" s="104">
        <f>Startliste!G9</f>
        <v>0</v>
      </c>
      <c r="H9" s="544">
        <f>IF((C9=1),Idealtider!$K$3,IF((C9=2),Idealtider!$L$3,IF((C9=3),Idealtider!$M$3,IF((C9=4),Idealtider!$N$3,))))</f>
        <v>0</v>
      </c>
      <c r="I9" s="545">
        <f>Udholdenhed!I9</f>
        <v>0.44097222222222249</v>
      </c>
      <c r="J9" s="325"/>
      <c r="K9" s="89"/>
      <c r="L9" s="327">
        <f t="shared" si="0"/>
        <v>0</v>
      </c>
      <c r="M9" s="545">
        <f>Udholdenhed!M9</f>
        <v>0.4444444444444447</v>
      </c>
      <c r="N9" s="325"/>
      <c r="O9" s="325"/>
      <c r="P9" s="89"/>
      <c r="Q9" s="327">
        <f t="shared" si="1"/>
        <v>0</v>
      </c>
      <c r="R9" s="545">
        <f>Udholdenhed!Q9</f>
        <v>0.44791666666666691</v>
      </c>
      <c r="S9" s="325"/>
      <c r="T9" s="325"/>
      <c r="U9" s="89"/>
      <c r="V9" s="327">
        <f t="shared" si="2"/>
        <v>0</v>
      </c>
      <c r="W9" s="545">
        <f>Udholdenhed!U9</f>
        <v>0.45138888888888912</v>
      </c>
      <c r="X9" s="325"/>
      <c r="Y9" s="325"/>
      <c r="Z9" s="326"/>
      <c r="AA9" s="51">
        <f t="shared" si="3"/>
        <v>0</v>
      </c>
      <c r="AB9" s="82">
        <f>Udholdenhed!Y9</f>
        <v>0.45486111111111133</v>
      </c>
      <c r="AC9" s="83"/>
      <c r="AD9" s="84"/>
      <c r="AE9" s="85"/>
      <c r="AF9" s="51">
        <f t="shared" si="4"/>
        <v>0</v>
      </c>
      <c r="AG9" s="50">
        <f t="shared" si="5"/>
        <v>0</v>
      </c>
      <c r="AI9" s="34"/>
      <c r="AJ9" s="18"/>
      <c r="AK9" s="60">
        <v>48</v>
      </c>
      <c r="AL9" s="10"/>
      <c r="AM9" s="34"/>
      <c r="AN9" s="10"/>
      <c r="AO9" s="34"/>
      <c r="AP9" s="10"/>
      <c r="AQ9" s="34"/>
      <c r="AR9" s="18"/>
      <c r="AS9" s="35">
        <f t="shared" si="6"/>
        <v>0</v>
      </c>
      <c r="AT9" s="63">
        <f t="shared" si="7"/>
        <v>0</v>
      </c>
      <c r="AU9" s="25">
        <f t="shared" si="8"/>
        <v>0</v>
      </c>
    </row>
    <row r="10" spans="1:47" ht="15" customHeight="1" x14ac:dyDescent="0.2">
      <c r="A10" s="102">
        <f>Udholdenhed!A10</f>
        <v>9</v>
      </c>
      <c r="B10" s="103" t="str">
        <f>Startliste!B10</f>
        <v>AL</v>
      </c>
      <c r="C10" s="102">
        <f>Udholdenhed!C10</f>
        <v>0</v>
      </c>
      <c r="D10" s="105"/>
      <c r="E10" s="156">
        <f>Startliste!E10</f>
        <v>0</v>
      </c>
      <c r="F10" s="89">
        <f>Startliste!F10</f>
        <v>0</v>
      </c>
      <c r="G10" s="104">
        <f>Startliste!G10</f>
        <v>0</v>
      </c>
      <c r="H10" s="544">
        <f>IF((C10=1),Idealtider!$K$3,IF((C10=2),Idealtider!$L$3,IF((C10=3),Idealtider!$M$3,IF((C10=4),Idealtider!$N$3,))))</f>
        <v>0</v>
      </c>
      <c r="I10" s="545">
        <f>Udholdenhed!I10</f>
        <v>0.4444444444444447</v>
      </c>
      <c r="J10" s="325"/>
      <c r="K10" s="89"/>
      <c r="L10" s="327">
        <f t="shared" si="0"/>
        <v>0</v>
      </c>
      <c r="M10" s="545">
        <f>Udholdenhed!M10</f>
        <v>0.44791666666666691</v>
      </c>
      <c r="N10" s="325"/>
      <c r="O10" s="325"/>
      <c r="P10" s="89"/>
      <c r="Q10" s="327">
        <f t="shared" si="1"/>
        <v>0</v>
      </c>
      <c r="R10" s="545">
        <f>Udholdenhed!Q10</f>
        <v>0.45138888888888912</v>
      </c>
      <c r="S10" s="325"/>
      <c r="T10" s="325"/>
      <c r="U10" s="89"/>
      <c r="V10" s="327">
        <f t="shared" si="2"/>
        <v>0</v>
      </c>
      <c r="W10" s="545">
        <f>Udholdenhed!U10</f>
        <v>0.45486111111111133</v>
      </c>
      <c r="X10" s="325"/>
      <c r="Y10" s="325"/>
      <c r="Z10" s="326"/>
      <c r="AA10" s="51">
        <f t="shared" si="3"/>
        <v>0</v>
      </c>
      <c r="AB10" s="82">
        <f>Udholdenhed!Y10</f>
        <v>0.45833333333333354</v>
      </c>
      <c r="AC10" s="83"/>
      <c r="AD10" s="84"/>
      <c r="AE10" s="85"/>
      <c r="AF10" s="51">
        <f t="shared" si="4"/>
        <v>0</v>
      </c>
      <c r="AG10" s="50">
        <f t="shared" si="5"/>
        <v>0</v>
      </c>
      <c r="AI10" s="34"/>
      <c r="AJ10" s="18"/>
      <c r="AK10" s="60">
        <v>53</v>
      </c>
      <c r="AL10" s="10"/>
      <c r="AM10" s="34"/>
      <c r="AN10" s="10"/>
      <c r="AO10" s="34"/>
      <c r="AP10" s="10"/>
      <c r="AQ10" s="34"/>
      <c r="AR10" s="18"/>
      <c r="AS10" s="35">
        <f t="shared" si="6"/>
        <v>0</v>
      </c>
      <c r="AT10" s="63">
        <f t="shared" si="7"/>
        <v>0</v>
      </c>
      <c r="AU10" s="25">
        <f t="shared" si="8"/>
        <v>0</v>
      </c>
    </row>
    <row r="11" spans="1:47" ht="15" customHeight="1" x14ac:dyDescent="0.2">
      <c r="A11" s="102">
        <f>Udholdenhed!A11</f>
        <v>10</v>
      </c>
      <c r="B11" s="103" t="str">
        <f>Startliste!B11</f>
        <v>AL</v>
      </c>
      <c r="C11" s="102">
        <f>Udholdenhed!C11</f>
        <v>0</v>
      </c>
      <c r="D11" s="105"/>
      <c r="E11" s="156">
        <f>Startliste!E11</f>
        <v>0</v>
      </c>
      <c r="F11" s="89">
        <f>Startliste!F11</f>
        <v>0</v>
      </c>
      <c r="G11" s="104">
        <f>Startliste!G11</f>
        <v>0</v>
      </c>
      <c r="H11" s="544">
        <f>IF((C11=1),Idealtider!$K$3,IF((C11=2),Idealtider!$L$3,IF((C11=3),Idealtider!$M$3,IF((C11=4),Idealtider!$N$3,))))</f>
        <v>0</v>
      </c>
      <c r="I11" s="545">
        <f>Udholdenhed!I11</f>
        <v>0.44791666666666691</v>
      </c>
      <c r="J11" s="325"/>
      <c r="K11" s="89"/>
      <c r="L11" s="327">
        <f t="shared" si="0"/>
        <v>0</v>
      </c>
      <c r="M11" s="545">
        <f>Udholdenhed!M11</f>
        <v>0.45138888888888912</v>
      </c>
      <c r="N11" s="325"/>
      <c r="O11" s="325"/>
      <c r="P11" s="89"/>
      <c r="Q11" s="327">
        <f t="shared" si="1"/>
        <v>0</v>
      </c>
      <c r="R11" s="545">
        <f>Udholdenhed!Q11</f>
        <v>0.45486111111111133</v>
      </c>
      <c r="S11" s="325"/>
      <c r="T11" s="325"/>
      <c r="U11" s="89"/>
      <c r="V11" s="327">
        <f t="shared" si="2"/>
        <v>0</v>
      </c>
      <c r="W11" s="545">
        <f>Udholdenhed!U11</f>
        <v>0.45833333333333354</v>
      </c>
      <c r="X11" s="325"/>
      <c r="Y11" s="325"/>
      <c r="Z11" s="326"/>
      <c r="AA11" s="51">
        <f t="shared" si="3"/>
        <v>0</v>
      </c>
      <c r="AB11" s="3">
        <f>Udholdenhed!Y11</f>
        <v>0.46180555555555575</v>
      </c>
      <c r="AC11" s="47"/>
      <c r="AD11" s="53"/>
      <c r="AE11" s="36"/>
      <c r="AF11" s="51">
        <f t="shared" si="4"/>
        <v>0</v>
      </c>
      <c r="AG11" s="50">
        <f t="shared" si="5"/>
        <v>0</v>
      </c>
      <c r="AI11" s="34"/>
      <c r="AJ11" s="18"/>
      <c r="AK11" s="60">
        <v>49</v>
      </c>
      <c r="AL11" s="10"/>
      <c r="AM11" s="34"/>
      <c r="AN11" s="10"/>
      <c r="AO11" s="34"/>
      <c r="AP11" s="10"/>
      <c r="AQ11" s="34"/>
      <c r="AR11" s="18"/>
      <c r="AS11" s="35">
        <f t="shared" si="6"/>
        <v>0</v>
      </c>
      <c r="AT11" s="63">
        <f t="shared" si="7"/>
        <v>0</v>
      </c>
      <c r="AU11" s="25">
        <f t="shared" si="8"/>
        <v>0</v>
      </c>
    </row>
    <row r="12" spans="1:47" ht="15" customHeight="1" x14ac:dyDescent="0.2">
      <c r="A12" s="102">
        <f>Udholdenhed!A12</f>
        <v>11</v>
      </c>
      <c r="B12" s="103" t="str">
        <f>Startliste!B12</f>
        <v>AL</v>
      </c>
      <c r="C12" s="102">
        <f>Udholdenhed!C12</f>
        <v>0</v>
      </c>
      <c r="D12" s="105"/>
      <c r="E12" s="156">
        <f>Startliste!E12</f>
        <v>0</v>
      </c>
      <c r="F12" s="89">
        <f>Startliste!F12</f>
        <v>0</v>
      </c>
      <c r="G12" s="104">
        <f>Startliste!G12</f>
        <v>0</v>
      </c>
      <c r="H12" s="544">
        <f>IF((C12=1),Idealtider!$K$3,IF((C12=2),Idealtider!$L$3,IF((C12=3),Idealtider!$M$3,IF((C12=4),Idealtider!$N$3,))))</f>
        <v>0</v>
      </c>
      <c r="I12" s="545">
        <f>Udholdenhed!I12</f>
        <v>0.45138888888888912</v>
      </c>
      <c r="J12" s="325"/>
      <c r="K12" s="89"/>
      <c r="L12" s="327">
        <f t="shared" si="0"/>
        <v>0</v>
      </c>
      <c r="M12" s="545">
        <f>Udholdenhed!M12</f>
        <v>0.45486111111111133</v>
      </c>
      <c r="N12" s="325"/>
      <c r="O12" s="325"/>
      <c r="P12" s="89"/>
      <c r="Q12" s="327">
        <f t="shared" si="1"/>
        <v>0</v>
      </c>
      <c r="R12" s="545">
        <f>Udholdenhed!Q12</f>
        <v>0.45833333333333354</v>
      </c>
      <c r="S12" s="325"/>
      <c r="T12" s="325"/>
      <c r="U12" s="89"/>
      <c r="V12" s="327">
        <f t="shared" si="2"/>
        <v>0</v>
      </c>
      <c r="W12" s="545">
        <f>Udholdenhed!U12</f>
        <v>0.46180555555555575</v>
      </c>
      <c r="X12" s="325"/>
      <c r="Y12" s="325"/>
      <c r="Z12" s="326"/>
      <c r="AA12" s="51">
        <f t="shared" si="3"/>
        <v>0</v>
      </c>
      <c r="AB12" s="3">
        <f>Udholdenhed!Y12</f>
        <v>0.46527777777777796</v>
      </c>
      <c r="AC12" s="47"/>
      <c r="AD12" s="53"/>
      <c r="AE12" s="36"/>
      <c r="AF12" s="51">
        <f t="shared" si="4"/>
        <v>0</v>
      </c>
      <c r="AG12" s="50">
        <f t="shared" si="5"/>
        <v>0</v>
      </c>
      <c r="AI12" s="34"/>
      <c r="AJ12" s="18"/>
      <c r="AK12" s="60">
        <v>70</v>
      </c>
      <c r="AL12" s="10"/>
      <c r="AM12" s="34"/>
      <c r="AN12" s="10"/>
      <c r="AO12" s="34"/>
      <c r="AP12" s="10"/>
      <c r="AQ12" s="34"/>
      <c r="AR12" s="18"/>
      <c r="AS12" s="35">
        <f t="shared" si="6"/>
        <v>0</v>
      </c>
      <c r="AT12" s="63">
        <f t="shared" si="7"/>
        <v>0</v>
      </c>
      <c r="AU12" s="25">
        <f t="shared" si="8"/>
        <v>0</v>
      </c>
    </row>
    <row r="13" spans="1:47" ht="15" customHeight="1" x14ac:dyDescent="0.2">
      <c r="A13" s="102">
        <f>Udholdenhed!A13</f>
        <v>12</v>
      </c>
      <c r="B13" s="103" t="str">
        <f>Startliste!B13</f>
        <v>AL</v>
      </c>
      <c r="C13" s="102">
        <f>Udholdenhed!C13</f>
        <v>0</v>
      </c>
      <c r="D13" s="105"/>
      <c r="E13" s="156">
        <f>Startliste!E13</f>
        <v>0</v>
      </c>
      <c r="F13" s="89">
        <f>Startliste!F13</f>
        <v>0</v>
      </c>
      <c r="G13" s="104">
        <f>Startliste!G13</f>
        <v>0</v>
      </c>
      <c r="H13" s="544">
        <f>IF((C13=1),Idealtider!$K$3,IF((C13=2),Idealtider!$L$3,IF((C13=3),Idealtider!$M$3,IF((C13=4),Idealtider!$N$3,))))</f>
        <v>0</v>
      </c>
      <c r="I13" s="545">
        <f>Udholdenhed!I13</f>
        <v>0.45486111111111133</v>
      </c>
      <c r="J13" s="325"/>
      <c r="K13" s="89"/>
      <c r="L13" s="327">
        <f t="shared" si="0"/>
        <v>0</v>
      </c>
      <c r="M13" s="545">
        <f>Udholdenhed!M13</f>
        <v>0.45833333333333354</v>
      </c>
      <c r="N13" s="325"/>
      <c r="O13" s="325"/>
      <c r="P13" s="89"/>
      <c r="Q13" s="327">
        <f t="shared" si="1"/>
        <v>0</v>
      </c>
      <c r="R13" s="545">
        <f>Udholdenhed!Q13</f>
        <v>0.46180555555555575</v>
      </c>
      <c r="S13" s="325"/>
      <c r="T13" s="325"/>
      <c r="U13" s="89"/>
      <c r="V13" s="327">
        <f t="shared" si="2"/>
        <v>0</v>
      </c>
      <c r="W13" s="328">
        <f>Udholdenhed!U13</f>
        <v>0.46527777777777796</v>
      </c>
      <c r="X13" s="377"/>
      <c r="Y13" s="377"/>
      <c r="Z13" s="378"/>
      <c r="AA13" s="51">
        <f t="shared" si="3"/>
        <v>0</v>
      </c>
      <c r="AB13" s="3">
        <f>Udholdenhed!Y13</f>
        <v>0.46875000000000017</v>
      </c>
      <c r="AC13" s="47"/>
      <c r="AD13" s="53"/>
      <c r="AE13" s="36"/>
      <c r="AF13" s="51">
        <f t="shared" si="4"/>
        <v>0</v>
      </c>
      <c r="AG13" s="50">
        <f t="shared" si="5"/>
        <v>0</v>
      </c>
      <c r="AI13" s="34"/>
      <c r="AJ13" s="18"/>
      <c r="AK13" s="60">
        <v>101</v>
      </c>
      <c r="AL13" s="18"/>
      <c r="AM13" s="60">
        <v>56</v>
      </c>
      <c r="AN13" s="10"/>
      <c r="AO13" s="34"/>
      <c r="AP13" s="10"/>
      <c r="AQ13" s="34"/>
      <c r="AR13" s="18"/>
      <c r="AS13" s="35">
        <f t="shared" si="6"/>
        <v>10</v>
      </c>
      <c r="AT13" s="63">
        <f t="shared" si="7"/>
        <v>0</v>
      </c>
      <c r="AU13" s="25">
        <f t="shared" si="8"/>
        <v>10</v>
      </c>
    </row>
    <row r="14" spans="1:47" ht="15" customHeight="1" x14ac:dyDescent="0.2">
      <c r="A14" s="102">
        <f>Udholdenhed!A14</f>
        <v>13</v>
      </c>
      <c r="B14" s="103" t="str">
        <f>Startliste!B14</f>
        <v>AL</v>
      </c>
      <c r="C14" s="102">
        <f>Udholdenhed!C14</f>
        <v>0</v>
      </c>
      <c r="D14" s="105"/>
      <c r="E14" s="156">
        <f>Startliste!E14</f>
        <v>0</v>
      </c>
      <c r="F14" s="89">
        <f>Startliste!F14</f>
        <v>0</v>
      </c>
      <c r="G14" s="104">
        <f>Startliste!G14</f>
        <v>0</v>
      </c>
      <c r="H14" s="544">
        <f>IF((C14=1),Idealtider!$K$3,IF((C14=2),Idealtider!$L$3,IF((C14=3),Idealtider!$M$3,IF((C14=4),Idealtider!$N$3,))))</f>
        <v>0</v>
      </c>
      <c r="I14" s="545">
        <f>Udholdenhed!I14</f>
        <v>0.45833333333333354</v>
      </c>
      <c r="J14" s="325"/>
      <c r="K14" s="89"/>
      <c r="L14" s="327">
        <f t="shared" si="0"/>
        <v>0</v>
      </c>
      <c r="M14" s="545">
        <f>Udholdenhed!M14</f>
        <v>0.46180555555555575</v>
      </c>
      <c r="N14" s="325"/>
      <c r="O14" s="325"/>
      <c r="P14" s="89"/>
      <c r="Q14" s="327">
        <f t="shared" si="1"/>
        <v>0</v>
      </c>
      <c r="R14" s="545">
        <f>Udholdenhed!Q14</f>
        <v>0.46527777777777796</v>
      </c>
      <c r="S14" s="325"/>
      <c r="T14" s="325"/>
      <c r="U14" s="89"/>
      <c r="V14" s="327">
        <f t="shared" si="2"/>
        <v>0</v>
      </c>
      <c r="W14" s="328">
        <f>Udholdenhed!U14</f>
        <v>0.46875000000000017</v>
      </c>
      <c r="X14" s="377"/>
      <c r="Y14" s="377"/>
      <c r="Z14" s="378"/>
      <c r="AA14" s="51">
        <f t="shared" si="3"/>
        <v>0</v>
      </c>
      <c r="AB14" s="3">
        <f>Udholdenhed!Y14</f>
        <v>0.47222222222222238</v>
      </c>
      <c r="AC14" s="47"/>
      <c r="AD14" s="53"/>
      <c r="AE14" s="36"/>
      <c r="AF14" s="51">
        <f t="shared" si="4"/>
        <v>0</v>
      </c>
      <c r="AG14" s="50">
        <f t="shared" si="5"/>
        <v>0</v>
      </c>
      <c r="AI14" s="34"/>
      <c r="AJ14" s="18"/>
      <c r="AK14" s="60">
        <v>80</v>
      </c>
      <c r="AL14" s="18"/>
      <c r="AM14" s="60">
        <v>50</v>
      </c>
      <c r="AN14" s="12"/>
      <c r="AO14" s="34"/>
      <c r="AP14" s="12"/>
      <c r="AQ14" s="34"/>
      <c r="AR14" s="59"/>
      <c r="AS14" s="35">
        <f t="shared" si="6"/>
        <v>10</v>
      </c>
      <c r="AT14" s="63">
        <f t="shared" si="7"/>
        <v>0</v>
      </c>
      <c r="AU14" s="25">
        <f t="shared" si="8"/>
        <v>10</v>
      </c>
    </row>
    <row r="15" spans="1:47" ht="15" customHeight="1" x14ac:dyDescent="0.2">
      <c r="A15" s="102">
        <f>Udholdenhed!A15</f>
        <v>14</v>
      </c>
      <c r="B15" s="103" t="str">
        <f>Startliste!B15</f>
        <v>AL</v>
      </c>
      <c r="C15" s="102">
        <f>Udholdenhed!C15</f>
        <v>0</v>
      </c>
      <c r="D15" s="105"/>
      <c r="E15" s="156">
        <f>Startliste!E15</f>
        <v>0</v>
      </c>
      <c r="F15" s="89">
        <f>Startliste!F15</f>
        <v>0</v>
      </c>
      <c r="G15" s="104">
        <f>Startliste!G15</f>
        <v>0</v>
      </c>
      <c r="H15" s="544">
        <f>IF((C15=1),Idealtider!$K$3,IF((C15=2),Idealtider!$L$3,IF((C15=3),Idealtider!$M$3,IF((C15=4),Idealtider!$N$3,))))</f>
        <v>0</v>
      </c>
      <c r="I15" s="545">
        <f>Udholdenhed!I15</f>
        <v>0.46180555555555575</v>
      </c>
      <c r="J15" s="325"/>
      <c r="K15" s="89"/>
      <c r="L15" s="327">
        <f t="shared" si="0"/>
        <v>0</v>
      </c>
      <c r="M15" s="545">
        <f>Udholdenhed!M15</f>
        <v>0.46527777777777796</v>
      </c>
      <c r="N15" s="325"/>
      <c r="O15" s="325"/>
      <c r="P15" s="89"/>
      <c r="Q15" s="327">
        <f t="shared" si="1"/>
        <v>0</v>
      </c>
      <c r="R15" s="545">
        <f>Udholdenhed!Q15</f>
        <v>0.46875000000000017</v>
      </c>
      <c r="S15" s="325"/>
      <c r="T15" s="325"/>
      <c r="U15" s="89"/>
      <c r="V15" s="327">
        <f t="shared" si="2"/>
        <v>0</v>
      </c>
      <c r="W15" s="328">
        <f>Udholdenhed!U15</f>
        <v>0.47222222222222238</v>
      </c>
      <c r="X15" s="377"/>
      <c r="Y15" s="377"/>
      <c r="Z15" s="378"/>
      <c r="AA15" s="51">
        <f t="shared" si="3"/>
        <v>0</v>
      </c>
      <c r="AB15" s="3">
        <f>Udholdenhed!Y15</f>
        <v>0.47569444444444459</v>
      </c>
      <c r="AC15" s="47"/>
      <c r="AD15" s="53"/>
      <c r="AE15" s="36"/>
      <c r="AF15" s="51">
        <f t="shared" si="4"/>
        <v>0</v>
      </c>
      <c r="AG15" s="50">
        <f t="shared" si="5"/>
        <v>0</v>
      </c>
      <c r="AI15" s="34"/>
      <c r="AJ15" s="18"/>
      <c r="AK15" s="60">
        <v>80</v>
      </c>
      <c r="AL15" s="18"/>
      <c r="AM15" s="60">
        <v>61</v>
      </c>
      <c r="AN15" s="10"/>
      <c r="AO15" s="34"/>
      <c r="AP15" s="10"/>
      <c r="AQ15" s="34"/>
      <c r="AR15" s="18"/>
      <c r="AS15" s="35">
        <f t="shared" si="6"/>
        <v>10</v>
      </c>
      <c r="AT15" s="63">
        <f t="shared" si="7"/>
        <v>0</v>
      </c>
      <c r="AU15" s="25">
        <f t="shared" si="8"/>
        <v>10</v>
      </c>
    </row>
    <row r="16" spans="1:47" ht="15" customHeight="1" x14ac:dyDescent="0.2">
      <c r="A16" s="102">
        <f>Udholdenhed!A16</f>
        <v>15</v>
      </c>
      <c r="B16" s="103" t="str">
        <f>Startliste!B16</f>
        <v>AL</v>
      </c>
      <c r="C16" s="102">
        <f>Udholdenhed!C16</f>
        <v>0</v>
      </c>
      <c r="D16" s="105"/>
      <c r="E16" s="156">
        <f>Startliste!E16</f>
        <v>0</v>
      </c>
      <c r="F16" s="89">
        <f>Startliste!F16</f>
        <v>0</v>
      </c>
      <c r="G16" s="104">
        <f>Startliste!G16</f>
        <v>0</v>
      </c>
      <c r="H16" s="544">
        <f>IF((C16=1),Idealtider!$K$3,IF((C16=2),Idealtider!$L$3,IF((C16=3),Idealtider!$M$3,IF((C16=4),Idealtider!$N$3,))))</f>
        <v>0</v>
      </c>
      <c r="I16" s="545">
        <f>Udholdenhed!I16</f>
        <v>0.46527777777777796</v>
      </c>
      <c r="J16" s="325"/>
      <c r="K16" s="89"/>
      <c r="L16" s="327">
        <f t="shared" si="0"/>
        <v>0</v>
      </c>
      <c r="M16" s="545">
        <f>Udholdenhed!M16</f>
        <v>0.46875000000000017</v>
      </c>
      <c r="N16" s="325"/>
      <c r="O16" s="325"/>
      <c r="P16" s="89"/>
      <c r="Q16" s="327">
        <f t="shared" si="1"/>
        <v>0</v>
      </c>
      <c r="R16" s="545">
        <f>Udholdenhed!Q16</f>
        <v>0.47222222222222238</v>
      </c>
      <c r="S16" s="325"/>
      <c r="T16" s="325"/>
      <c r="U16" s="89"/>
      <c r="V16" s="327">
        <f t="shared" si="2"/>
        <v>0</v>
      </c>
      <c r="W16" s="328">
        <f>Udholdenhed!U16</f>
        <v>0.47569444444444459</v>
      </c>
      <c r="X16" s="377"/>
      <c r="Y16" s="377"/>
      <c r="Z16" s="378"/>
      <c r="AA16" s="51">
        <f t="shared" si="3"/>
        <v>0</v>
      </c>
      <c r="AB16" s="3">
        <f>Udholdenhed!Y16</f>
        <v>0.4791666666666668</v>
      </c>
      <c r="AC16" s="47"/>
      <c r="AD16" s="53"/>
      <c r="AE16" s="36"/>
      <c r="AF16" s="51">
        <f t="shared" si="4"/>
        <v>0</v>
      </c>
      <c r="AG16" s="50">
        <f t="shared" si="5"/>
        <v>0</v>
      </c>
      <c r="AI16" s="34"/>
      <c r="AJ16" s="18"/>
      <c r="AK16" s="60">
        <v>47</v>
      </c>
      <c r="AL16" s="10"/>
      <c r="AM16" s="34"/>
      <c r="AN16" s="10"/>
      <c r="AO16" s="34"/>
      <c r="AP16" s="10"/>
      <c r="AQ16" s="34"/>
      <c r="AR16" s="18"/>
      <c r="AS16" s="35">
        <f t="shared" si="6"/>
        <v>0</v>
      </c>
      <c r="AT16" s="63">
        <f t="shared" si="7"/>
        <v>0</v>
      </c>
      <c r="AU16" s="25">
        <f t="shared" si="8"/>
        <v>0</v>
      </c>
    </row>
    <row r="17" spans="1:47" ht="15" customHeight="1" x14ac:dyDescent="0.2">
      <c r="A17" s="102">
        <f>Udholdenhed!A17</f>
        <v>16</v>
      </c>
      <c r="B17" s="103" t="str">
        <f>Startliste!B17</f>
        <v>AL</v>
      </c>
      <c r="C17" s="102">
        <f>Udholdenhed!C17</f>
        <v>0</v>
      </c>
      <c r="D17" s="105"/>
      <c r="E17" s="156">
        <f>Startliste!E17</f>
        <v>0</v>
      </c>
      <c r="F17" s="89">
        <f>Startliste!F17</f>
        <v>0</v>
      </c>
      <c r="G17" s="104">
        <f>Startliste!G17</f>
        <v>0</v>
      </c>
      <c r="H17" s="544">
        <f>IF((C17=1),Idealtider!$K$3,IF((C17=2),Idealtider!$L$3,IF((C17=3),Idealtider!$M$3,IF((C17=4),Idealtider!$N$3,))))</f>
        <v>0</v>
      </c>
      <c r="I17" s="545">
        <f>Udholdenhed!I17</f>
        <v>0.46875000000000017</v>
      </c>
      <c r="J17" s="325"/>
      <c r="K17" s="89"/>
      <c r="L17" s="327">
        <f t="shared" si="0"/>
        <v>0</v>
      </c>
      <c r="M17" s="545">
        <f>Udholdenhed!M17</f>
        <v>0.47222222222222238</v>
      </c>
      <c r="N17" s="325"/>
      <c r="O17" s="325"/>
      <c r="P17" s="89"/>
      <c r="Q17" s="327">
        <f t="shared" si="1"/>
        <v>0</v>
      </c>
      <c r="R17" s="545">
        <f>Udholdenhed!Q17</f>
        <v>0.47569444444444459</v>
      </c>
      <c r="S17" s="325"/>
      <c r="T17" s="325"/>
      <c r="U17" s="89"/>
      <c r="V17" s="327">
        <f t="shared" si="2"/>
        <v>0</v>
      </c>
      <c r="W17" s="328">
        <f>Udholdenhed!U17</f>
        <v>0.4791666666666668</v>
      </c>
      <c r="X17" s="377"/>
      <c r="Y17" s="377"/>
      <c r="Z17" s="378"/>
      <c r="AA17" s="51">
        <f t="shared" si="3"/>
        <v>0</v>
      </c>
      <c r="AB17" s="3">
        <f>Udholdenhed!Y17</f>
        <v>0.48263888888888901</v>
      </c>
      <c r="AC17" s="47"/>
      <c r="AD17" s="53"/>
      <c r="AE17" s="36"/>
      <c r="AF17" s="51">
        <f t="shared" si="4"/>
        <v>0</v>
      </c>
      <c r="AG17" s="50">
        <f t="shared" si="5"/>
        <v>0</v>
      </c>
      <c r="AI17" s="34"/>
      <c r="AJ17" s="18"/>
      <c r="AK17" s="60">
        <v>49</v>
      </c>
      <c r="AL17" s="10"/>
      <c r="AM17" s="34"/>
      <c r="AN17" s="10"/>
      <c r="AO17" s="34"/>
      <c r="AP17" s="10"/>
      <c r="AQ17" s="34"/>
      <c r="AR17" s="18"/>
      <c r="AS17" s="35">
        <f t="shared" si="6"/>
        <v>0</v>
      </c>
      <c r="AT17" s="63">
        <f t="shared" si="7"/>
        <v>0</v>
      </c>
      <c r="AU17" s="25">
        <f t="shared" si="8"/>
        <v>0</v>
      </c>
    </row>
    <row r="18" spans="1:47" ht="15" customHeight="1" x14ac:dyDescent="0.2">
      <c r="A18" s="102">
        <f>Udholdenhed!A18</f>
        <v>17</v>
      </c>
      <c r="B18" s="103" t="str">
        <f>Startliste!B18</f>
        <v>AL</v>
      </c>
      <c r="C18" s="102">
        <f>Udholdenhed!C18</f>
        <v>0</v>
      </c>
      <c r="D18" s="105"/>
      <c r="E18" s="156">
        <f>Startliste!E18</f>
        <v>0</v>
      </c>
      <c r="F18" s="89">
        <f>Startliste!F18</f>
        <v>0</v>
      </c>
      <c r="G18" s="104">
        <f>Startliste!G18</f>
        <v>0</v>
      </c>
      <c r="H18" s="544">
        <f>IF((C18=1),Idealtider!$K$3,IF((C18=2),Idealtider!$L$3,IF((C18=3),Idealtider!$M$3,IF((C18=4),Idealtider!$N$3,))))</f>
        <v>0</v>
      </c>
      <c r="I18" s="545">
        <f>Udholdenhed!I18</f>
        <v>0.47222222222222238</v>
      </c>
      <c r="J18" s="325"/>
      <c r="K18" s="89"/>
      <c r="L18" s="327">
        <f t="shared" si="0"/>
        <v>0</v>
      </c>
      <c r="M18" s="545">
        <f>Udholdenhed!M18</f>
        <v>0.47569444444444459</v>
      </c>
      <c r="N18" s="325"/>
      <c r="O18" s="325"/>
      <c r="P18" s="89"/>
      <c r="Q18" s="327">
        <f t="shared" si="1"/>
        <v>0</v>
      </c>
      <c r="R18" s="545">
        <f>Udholdenhed!Q18</f>
        <v>0.4791666666666668</v>
      </c>
      <c r="S18" s="325"/>
      <c r="T18" s="325"/>
      <c r="U18" s="89"/>
      <c r="V18" s="327">
        <f t="shared" si="2"/>
        <v>0</v>
      </c>
      <c r="W18" s="328">
        <f>Udholdenhed!U18</f>
        <v>0.48263888888888901</v>
      </c>
      <c r="X18" s="377"/>
      <c r="Y18" s="377"/>
      <c r="Z18" s="378"/>
      <c r="AA18" s="51">
        <f t="shared" si="3"/>
        <v>0</v>
      </c>
      <c r="AB18" s="3">
        <f>Udholdenhed!Y18</f>
        <v>0.48611111111111122</v>
      </c>
      <c r="AC18" s="47"/>
      <c r="AD18" s="53"/>
      <c r="AE18" s="36"/>
      <c r="AF18" s="51">
        <f t="shared" si="4"/>
        <v>0</v>
      </c>
      <c r="AG18" s="50">
        <f t="shared" si="5"/>
        <v>0</v>
      </c>
      <c r="AI18" s="34"/>
      <c r="AJ18" s="18"/>
      <c r="AK18" s="60">
        <v>50</v>
      </c>
      <c r="AL18" s="10"/>
      <c r="AM18" s="34"/>
      <c r="AN18" s="10"/>
      <c r="AO18" s="34"/>
      <c r="AP18" s="10"/>
      <c r="AQ18" s="34"/>
      <c r="AR18" s="18"/>
      <c r="AS18" s="35">
        <f t="shared" si="6"/>
        <v>0</v>
      </c>
      <c r="AT18" s="63">
        <f t="shared" si="7"/>
        <v>0</v>
      </c>
      <c r="AU18" s="25">
        <f t="shared" si="8"/>
        <v>0</v>
      </c>
    </row>
    <row r="19" spans="1:47" ht="15" customHeight="1" x14ac:dyDescent="0.2">
      <c r="A19" s="102">
        <f>Udholdenhed!A19</f>
        <v>18</v>
      </c>
      <c r="B19" s="103" t="str">
        <f>Startliste!B19</f>
        <v>AL</v>
      </c>
      <c r="C19" s="102">
        <f>Udholdenhed!C19</f>
        <v>0</v>
      </c>
      <c r="D19" s="105"/>
      <c r="E19" s="156">
        <f>Startliste!E19</f>
        <v>0</v>
      </c>
      <c r="F19" s="89">
        <f>Startliste!F19</f>
        <v>0</v>
      </c>
      <c r="G19" s="104">
        <f>Startliste!G19</f>
        <v>0</v>
      </c>
      <c r="H19" s="544">
        <f>IF((C19=1),Idealtider!$K$3,IF((C19=2),Idealtider!$L$3,IF((C19=3),Idealtider!$M$3,IF((C19=4),Idealtider!$N$3,))))</f>
        <v>0</v>
      </c>
      <c r="I19" s="545">
        <f>Udholdenhed!I19</f>
        <v>0.47569444444444459</v>
      </c>
      <c r="J19" s="325"/>
      <c r="K19" s="89"/>
      <c r="L19" s="327">
        <f t="shared" si="0"/>
        <v>0</v>
      </c>
      <c r="M19" s="545">
        <f>Udholdenhed!M19</f>
        <v>0.4791666666666668</v>
      </c>
      <c r="N19" s="325"/>
      <c r="O19" s="325"/>
      <c r="P19" s="89"/>
      <c r="Q19" s="327">
        <f t="shared" si="1"/>
        <v>0</v>
      </c>
      <c r="R19" s="545">
        <f>Udholdenhed!Q19</f>
        <v>0.48263888888888901</v>
      </c>
      <c r="S19" s="325"/>
      <c r="T19" s="325"/>
      <c r="U19" s="89"/>
      <c r="V19" s="327">
        <f t="shared" si="2"/>
        <v>0</v>
      </c>
      <c r="W19" s="329">
        <f>Udholdenhed!U19</f>
        <v>0.48611111111111122</v>
      </c>
      <c r="X19" s="383"/>
      <c r="Y19" s="383"/>
      <c r="Z19" s="384"/>
      <c r="AA19" s="51">
        <f t="shared" si="3"/>
        <v>0</v>
      </c>
      <c r="AB19" s="3">
        <f>Udholdenhed!Y19</f>
        <v>0.48958333333333343</v>
      </c>
      <c r="AC19" s="47"/>
      <c r="AD19" s="53"/>
      <c r="AE19" s="36"/>
      <c r="AF19" s="51">
        <f t="shared" si="4"/>
        <v>0</v>
      </c>
      <c r="AG19" s="50">
        <f t="shared" si="5"/>
        <v>0</v>
      </c>
      <c r="AI19" s="34"/>
      <c r="AJ19" s="18"/>
      <c r="AK19" s="60">
        <v>62</v>
      </c>
      <c r="AL19" s="10"/>
      <c r="AM19" s="34"/>
      <c r="AN19" s="10"/>
      <c r="AO19" s="34"/>
      <c r="AP19" s="10"/>
      <c r="AQ19" s="34"/>
      <c r="AR19" s="18"/>
      <c r="AS19" s="35">
        <f t="shared" si="6"/>
        <v>0</v>
      </c>
      <c r="AT19" s="63">
        <f t="shared" si="7"/>
        <v>0</v>
      </c>
      <c r="AU19" s="25">
        <f t="shared" si="8"/>
        <v>0</v>
      </c>
    </row>
    <row r="20" spans="1:47" ht="15" customHeight="1" x14ac:dyDescent="0.2">
      <c r="A20" s="102">
        <f>Udholdenhed!A20</f>
        <v>19</v>
      </c>
      <c r="B20" s="103" t="str">
        <f>Startliste!B20</f>
        <v>AL</v>
      </c>
      <c r="C20" s="102">
        <f>Udholdenhed!C20</f>
        <v>0</v>
      </c>
      <c r="D20" s="105"/>
      <c r="E20" s="156">
        <f>Startliste!E20</f>
        <v>0</v>
      </c>
      <c r="F20" s="89">
        <f>Startliste!F20</f>
        <v>0</v>
      </c>
      <c r="G20" s="104">
        <f>Startliste!G20</f>
        <v>0</v>
      </c>
      <c r="H20" s="544">
        <f>IF((C20=1),Idealtider!$K$3,IF((C20=2),Idealtider!$L$3,IF((C20=3),Idealtider!$M$3,IF((C20=4),Idealtider!$N$3,))))</f>
        <v>0</v>
      </c>
      <c r="I20" s="545">
        <f>Udholdenhed!I20</f>
        <v>0.4791666666666668</v>
      </c>
      <c r="J20" s="325"/>
      <c r="K20" s="89"/>
      <c r="L20" s="327">
        <f t="shared" si="0"/>
        <v>0</v>
      </c>
      <c r="M20" s="545">
        <f>Udholdenhed!M20</f>
        <v>0.48263888888888901</v>
      </c>
      <c r="N20" s="325"/>
      <c r="O20" s="325"/>
      <c r="P20" s="89"/>
      <c r="Q20" s="327">
        <f t="shared" si="1"/>
        <v>0</v>
      </c>
      <c r="R20" s="545">
        <f>Udholdenhed!Q20</f>
        <v>0.48611111111111122</v>
      </c>
      <c r="S20" s="325"/>
      <c r="T20" s="325"/>
      <c r="U20" s="89"/>
      <c r="V20" s="327">
        <f t="shared" si="2"/>
        <v>0</v>
      </c>
      <c r="W20" s="329">
        <f>Udholdenhed!U20</f>
        <v>0.48958333333333343</v>
      </c>
      <c r="X20" s="383"/>
      <c r="Y20" s="383"/>
      <c r="Z20" s="384"/>
      <c r="AA20" s="51">
        <f t="shared" si="3"/>
        <v>0</v>
      </c>
      <c r="AB20" s="3">
        <f>Udholdenhed!Y20</f>
        <v>0.49305555555555564</v>
      </c>
      <c r="AC20" s="47"/>
      <c r="AD20" s="53"/>
      <c r="AE20" s="36"/>
      <c r="AF20" s="51">
        <f t="shared" si="4"/>
        <v>0</v>
      </c>
      <c r="AG20" s="50">
        <f t="shared" si="5"/>
        <v>0</v>
      </c>
      <c r="AI20" s="34"/>
      <c r="AJ20" s="18"/>
      <c r="AK20" s="60">
        <v>71</v>
      </c>
      <c r="AL20" s="10"/>
      <c r="AM20" s="34"/>
      <c r="AN20" s="10"/>
      <c r="AO20" s="34"/>
      <c r="AP20" s="10"/>
      <c r="AQ20" s="34"/>
      <c r="AR20" s="18"/>
      <c r="AS20" s="35">
        <f t="shared" si="6"/>
        <v>0</v>
      </c>
      <c r="AT20" s="63">
        <f t="shared" si="7"/>
        <v>0</v>
      </c>
      <c r="AU20" s="25">
        <f t="shared" si="8"/>
        <v>0</v>
      </c>
    </row>
    <row r="21" spans="1:47" ht="15" customHeight="1" x14ac:dyDescent="0.2">
      <c r="A21" s="102">
        <f>Udholdenhed!A21</f>
        <v>20</v>
      </c>
      <c r="B21" s="103" t="str">
        <f>Startliste!B21</f>
        <v>AL</v>
      </c>
      <c r="C21" s="102">
        <f>Udholdenhed!C21</f>
        <v>0</v>
      </c>
      <c r="D21" s="105"/>
      <c r="E21" s="156">
        <f>Startliste!E21</f>
        <v>0</v>
      </c>
      <c r="F21" s="89">
        <f>Startliste!F21</f>
        <v>0</v>
      </c>
      <c r="G21" s="104">
        <f>Startliste!G21</f>
        <v>0</v>
      </c>
      <c r="H21" s="544">
        <f>IF((C21=1),Idealtider!$K$3,IF((C21=2),Idealtider!$L$3,IF((C21=3),Idealtider!$M$3,IF((C21=4),Idealtider!$N$3,))))</f>
        <v>0</v>
      </c>
      <c r="I21" s="545">
        <f>Udholdenhed!I21</f>
        <v>0.48263888888888901</v>
      </c>
      <c r="J21" s="325"/>
      <c r="K21" s="89"/>
      <c r="L21" s="327">
        <f t="shared" si="0"/>
        <v>0</v>
      </c>
      <c r="M21" s="545">
        <f>Udholdenhed!M21</f>
        <v>0.48611111111111122</v>
      </c>
      <c r="N21" s="325"/>
      <c r="O21" s="325"/>
      <c r="P21" s="89"/>
      <c r="Q21" s="327">
        <f t="shared" si="1"/>
        <v>0</v>
      </c>
      <c r="R21" s="545">
        <f>Udholdenhed!Q21</f>
        <v>0.48958333333333343</v>
      </c>
      <c r="S21" s="325"/>
      <c r="T21" s="325"/>
      <c r="U21" s="89"/>
      <c r="V21" s="327">
        <f t="shared" si="2"/>
        <v>0</v>
      </c>
      <c r="W21" s="329">
        <f>Udholdenhed!U21</f>
        <v>0.49305555555555564</v>
      </c>
      <c r="X21" s="383"/>
      <c r="Y21" s="383"/>
      <c r="Z21" s="384"/>
      <c r="AA21" s="51">
        <f t="shared" si="3"/>
        <v>0</v>
      </c>
      <c r="AB21" s="3">
        <f>Udholdenhed!Y21</f>
        <v>0.49652777777777785</v>
      </c>
      <c r="AC21" s="47"/>
      <c r="AD21" s="53"/>
      <c r="AE21" s="36"/>
      <c r="AF21" s="51">
        <f t="shared" si="4"/>
        <v>0</v>
      </c>
      <c r="AG21" s="50">
        <f t="shared" si="5"/>
        <v>0</v>
      </c>
      <c r="AI21" s="34"/>
      <c r="AJ21" s="18"/>
      <c r="AK21" s="60">
        <v>54</v>
      </c>
      <c r="AL21" s="10"/>
      <c r="AM21" s="34"/>
      <c r="AN21" s="10"/>
      <c r="AO21" s="34"/>
      <c r="AP21" s="10"/>
      <c r="AQ21" s="34"/>
      <c r="AR21" s="18"/>
      <c r="AS21" s="35">
        <f t="shared" si="6"/>
        <v>0</v>
      </c>
      <c r="AT21" s="63">
        <f t="shared" si="7"/>
        <v>0</v>
      </c>
      <c r="AU21" s="25">
        <f t="shared" si="8"/>
        <v>0</v>
      </c>
    </row>
    <row r="22" spans="1:47" ht="15" customHeight="1" x14ac:dyDescent="0.2">
      <c r="A22" s="102">
        <f>Udholdenhed!A22</f>
        <v>21</v>
      </c>
      <c r="B22" s="103" t="str">
        <f>Startliste!B22</f>
        <v>AL</v>
      </c>
      <c r="C22" s="102">
        <f>Udholdenhed!C22</f>
        <v>0</v>
      </c>
      <c r="D22" s="105"/>
      <c r="E22" s="156">
        <f>Startliste!E22</f>
        <v>0</v>
      </c>
      <c r="F22" s="89">
        <f>Startliste!F22</f>
        <v>0</v>
      </c>
      <c r="G22" s="104">
        <f>Startliste!G22</f>
        <v>0</v>
      </c>
      <c r="H22" s="544">
        <f>IF((C22=1),Idealtider!$K$3,IF((C22=2),Idealtider!$L$3,IF((C22=3),Idealtider!$M$3,IF((C22=4),Idealtider!$N$3,))))</f>
        <v>0</v>
      </c>
      <c r="I22" s="545">
        <f>Udholdenhed!I22</f>
        <v>0.48611111111111122</v>
      </c>
      <c r="J22" s="325"/>
      <c r="K22" s="89"/>
      <c r="L22" s="327">
        <f t="shared" si="0"/>
        <v>0</v>
      </c>
      <c r="M22" s="545">
        <f>Udholdenhed!M22</f>
        <v>0.48958333333333343</v>
      </c>
      <c r="N22" s="325"/>
      <c r="O22" s="325"/>
      <c r="P22" s="89"/>
      <c r="Q22" s="327">
        <f t="shared" si="1"/>
        <v>0</v>
      </c>
      <c r="R22" s="545">
        <f>Udholdenhed!Q22</f>
        <v>0.49305555555555564</v>
      </c>
      <c r="S22" s="325"/>
      <c r="T22" s="325"/>
      <c r="U22" s="89"/>
      <c r="V22" s="327">
        <f t="shared" si="2"/>
        <v>0</v>
      </c>
      <c r="W22" s="329">
        <f>Udholdenhed!U22</f>
        <v>0.49652777777777785</v>
      </c>
      <c r="X22" s="383"/>
      <c r="Y22" s="383"/>
      <c r="Z22" s="384"/>
      <c r="AA22" s="51">
        <f t="shared" si="3"/>
        <v>0</v>
      </c>
      <c r="AB22" s="3">
        <f>Udholdenhed!Y22</f>
        <v>0.50000000000000011</v>
      </c>
      <c r="AC22" s="47"/>
      <c r="AD22" s="53"/>
      <c r="AE22" s="36"/>
      <c r="AF22" s="51">
        <f t="shared" si="4"/>
        <v>0</v>
      </c>
      <c r="AG22" s="50">
        <f t="shared" si="5"/>
        <v>0</v>
      </c>
      <c r="AI22" s="34"/>
      <c r="AJ22" s="18"/>
      <c r="AK22" s="60">
        <v>65</v>
      </c>
      <c r="AL22" s="10"/>
      <c r="AM22" s="34"/>
      <c r="AN22" s="10"/>
      <c r="AO22" s="34"/>
      <c r="AP22" s="10"/>
      <c r="AQ22" s="34"/>
      <c r="AR22" s="18"/>
      <c r="AS22" s="35">
        <f t="shared" si="6"/>
        <v>0</v>
      </c>
      <c r="AT22" s="63">
        <f t="shared" si="7"/>
        <v>0</v>
      </c>
      <c r="AU22" s="25">
        <f t="shared" si="8"/>
        <v>0</v>
      </c>
    </row>
    <row r="23" spans="1:47" ht="15" customHeight="1" x14ac:dyDescent="0.2">
      <c r="A23" s="102">
        <f>Udholdenhed!A23</f>
        <v>22</v>
      </c>
      <c r="B23" s="103" t="str">
        <f>Startliste!B23</f>
        <v>AL</v>
      </c>
      <c r="C23" s="102">
        <f>Udholdenhed!C23</f>
        <v>0</v>
      </c>
      <c r="D23" s="105"/>
      <c r="E23" s="156">
        <f>Startliste!E23</f>
        <v>0</v>
      </c>
      <c r="F23" s="89">
        <f>Startliste!F23</f>
        <v>0</v>
      </c>
      <c r="G23" s="104">
        <f>Startliste!G23</f>
        <v>0</v>
      </c>
      <c r="H23" s="544">
        <f>IF((C23=1),Idealtider!$K$3,IF((C23=2),Idealtider!$L$3,IF((C23=3),Idealtider!$M$3,IF((C23=4),Idealtider!$N$3,))))</f>
        <v>0</v>
      </c>
      <c r="I23" s="545">
        <f>Udholdenhed!I23</f>
        <v>0.48958333333333343</v>
      </c>
      <c r="J23" s="325"/>
      <c r="K23" s="89"/>
      <c r="L23" s="327">
        <f t="shared" si="0"/>
        <v>0</v>
      </c>
      <c r="M23" s="545">
        <f>Udholdenhed!M23</f>
        <v>0.49305555555555564</v>
      </c>
      <c r="N23" s="325"/>
      <c r="O23" s="325"/>
      <c r="P23" s="89"/>
      <c r="Q23" s="327">
        <f t="shared" si="1"/>
        <v>0</v>
      </c>
      <c r="R23" s="545">
        <f>Udholdenhed!Q23</f>
        <v>0.49652777777777785</v>
      </c>
      <c r="S23" s="325"/>
      <c r="T23" s="325"/>
      <c r="U23" s="89"/>
      <c r="V23" s="327">
        <f t="shared" si="2"/>
        <v>0</v>
      </c>
      <c r="W23" s="329">
        <f>Udholdenhed!U23</f>
        <v>0.50000000000000011</v>
      </c>
      <c r="X23" s="383"/>
      <c r="Y23" s="383"/>
      <c r="Z23" s="384"/>
      <c r="AA23" s="51">
        <f t="shared" si="3"/>
        <v>0</v>
      </c>
      <c r="AB23" s="3">
        <f>Udholdenhed!Y23</f>
        <v>0.50347222222222232</v>
      </c>
      <c r="AC23" s="47"/>
      <c r="AD23" s="53"/>
      <c r="AE23" s="36"/>
      <c r="AF23" s="51">
        <f t="shared" si="4"/>
        <v>0</v>
      </c>
      <c r="AG23" s="50">
        <f t="shared" si="5"/>
        <v>0</v>
      </c>
      <c r="AI23" s="34"/>
      <c r="AJ23" s="18"/>
      <c r="AK23" s="60">
        <v>73</v>
      </c>
      <c r="AL23" s="18"/>
      <c r="AM23" s="60">
        <v>55</v>
      </c>
      <c r="AN23" s="10"/>
      <c r="AO23" s="34"/>
      <c r="AP23" s="10"/>
      <c r="AQ23" s="34"/>
      <c r="AR23" s="18"/>
      <c r="AS23" s="35">
        <f t="shared" si="6"/>
        <v>10</v>
      </c>
      <c r="AT23" s="63">
        <f t="shared" si="7"/>
        <v>0</v>
      </c>
      <c r="AU23" s="25">
        <f t="shared" si="8"/>
        <v>10</v>
      </c>
    </row>
    <row r="24" spans="1:47" ht="15" customHeight="1" x14ac:dyDescent="0.2">
      <c r="A24" s="102">
        <f>Udholdenhed!A24</f>
        <v>23</v>
      </c>
      <c r="B24" s="103" t="str">
        <f>Startliste!B24</f>
        <v>AL</v>
      </c>
      <c r="C24" s="102">
        <f>Udholdenhed!C24</f>
        <v>0</v>
      </c>
      <c r="D24" s="105"/>
      <c r="E24" s="156">
        <f>Startliste!E24</f>
        <v>0</v>
      </c>
      <c r="F24" s="89">
        <f>Startliste!F24</f>
        <v>0</v>
      </c>
      <c r="G24" s="104">
        <f>Startliste!G24</f>
        <v>0</v>
      </c>
      <c r="H24" s="544">
        <f>IF((C24=1),Idealtider!$K$3,IF((C24=2),Idealtider!$L$3,IF((C24=3),Idealtider!$M$3,IF((C24=4),Idealtider!$N$3,))))</f>
        <v>0</v>
      </c>
      <c r="I24" s="545">
        <f>Udholdenhed!I24</f>
        <v>0.49305555555555564</v>
      </c>
      <c r="J24" s="325"/>
      <c r="K24" s="89"/>
      <c r="L24" s="327">
        <f t="shared" si="0"/>
        <v>0</v>
      </c>
      <c r="M24" s="545">
        <f>Udholdenhed!M24</f>
        <v>0.49652777777777785</v>
      </c>
      <c r="N24" s="325"/>
      <c r="O24" s="325"/>
      <c r="P24" s="89"/>
      <c r="Q24" s="327">
        <f t="shared" si="1"/>
        <v>0</v>
      </c>
      <c r="R24" s="545">
        <f>Udholdenhed!Q24</f>
        <v>0.50000000000000011</v>
      </c>
      <c r="S24" s="325"/>
      <c r="T24" s="325"/>
      <c r="U24" s="89"/>
      <c r="V24" s="327">
        <f t="shared" si="2"/>
        <v>0</v>
      </c>
      <c r="W24" s="329">
        <f>Udholdenhed!U24</f>
        <v>0.50347222222222232</v>
      </c>
      <c r="X24" s="383"/>
      <c r="Y24" s="383"/>
      <c r="Z24" s="384"/>
      <c r="AA24" s="51">
        <f t="shared" si="3"/>
        <v>0</v>
      </c>
      <c r="AB24" s="3">
        <f>Udholdenhed!Y24</f>
        <v>0.50694444444444453</v>
      </c>
      <c r="AC24" s="47"/>
      <c r="AD24" s="53"/>
      <c r="AE24" s="36"/>
      <c r="AF24" s="51">
        <f t="shared" si="4"/>
        <v>0</v>
      </c>
      <c r="AG24" s="50">
        <f t="shared" si="5"/>
        <v>0</v>
      </c>
      <c r="AI24" s="34"/>
      <c r="AJ24" s="18"/>
      <c r="AK24" s="60">
        <v>54</v>
      </c>
      <c r="AL24" s="10"/>
      <c r="AM24" s="34"/>
      <c r="AN24" s="10"/>
      <c r="AO24" s="34"/>
      <c r="AP24" s="10"/>
      <c r="AQ24" s="34"/>
      <c r="AR24" s="18"/>
      <c r="AS24" s="35">
        <f t="shared" si="6"/>
        <v>0</v>
      </c>
      <c r="AT24" s="63">
        <f t="shared" si="7"/>
        <v>0</v>
      </c>
      <c r="AU24" s="25">
        <f t="shared" si="8"/>
        <v>0</v>
      </c>
    </row>
    <row r="25" spans="1:47" ht="15" customHeight="1" x14ac:dyDescent="0.2">
      <c r="A25" s="102">
        <f>Udholdenhed!A25</f>
        <v>24</v>
      </c>
      <c r="B25" s="103" t="str">
        <f>Startliste!B25</f>
        <v>AL</v>
      </c>
      <c r="C25" s="102">
        <f>Udholdenhed!C25</f>
        <v>0</v>
      </c>
      <c r="D25" s="105"/>
      <c r="E25" s="156">
        <f>Startliste!E25</f>
        <v>0</v>
      </c>
      <c r="F25" s="89">
        <f>Startliste!F25</f>
        <v>0</v>
      </c>
      <c r="G25" s="104">
        <f>Startliste!G25</f>
        <v>0</v>
      </c>
      <c r="H25" s="544">
        <f>IF((C25=1),Idealtider!$K$3,IF((C25=2),Idealtider!$L$3,IF((C25=3),Idealtider!$M$3,IF((C25=4),Idealtider!$N$3,))))</f>
        <v>0</v>
      </c>
      <c r="I25" s="545">
        <f>Udholdenhed!I25</f>
        <v>0.49652777777777785</v>
      </c>
      <c r="J25" s="325"/>
      <c r="K25" s="89"/>
      <c r="L25" s="327">
        <f t="shared" si="0"/>
        <v>0</v>
      </c>
      <c r="M25" s="545">
        <f>Udholdenhed!M25</f>
        <v>0.50000000000000011</v>
      </c>
      <c r="N25" s="325"/>
      <c r="O25" s="325"/>
      <c r="P25" s="89"/>
      <c r="Q25" s="327">
        <f t="shared" si="1"/>
        <v>0</v>
      </c>
      <c r="R25" s="545">
        <f>Udholdenhed!Q25</f>
        <v>0.50347222222222232</v>
      </c>
      <c r="S25" s="325"/>
      <c r="T25" s="325"/>
      <c r="U25" s="89"/>
      <c r="V25" s="327">
        <f t="shared" si="2"/>
        <v>0</v>
      </c>
      <c r="W25" s="329">
        <f>Udholdenhed!U25</f>
        <v>0.50694444444444453</v>
      </c>
      <c r="X25" s="383"/>
      <c r="Y25" s="383"/>
      <c r="Z25" s="384"/>
      <c r="AA25" s="51">
        <f t="shared" si="3"/>
        <v>0</v>
      </c>
      <c r="AB25" s="3">
        <f>Udholdenhed!Y25</f>
        <v>0.51041666666666674</v>
      </c>
      <c r="AC25" s="47"/>
      <c r="AD25" s="53"/>
      <c r="AE25" s="36"/>
      <c r="AF25" s="51">
        <f t="shared" si="4"/>
        <v>0</v>
      </c>
      <c r="AG25" s="50">
        <f t="shared" si="5"/>
        <v>0</v>
      </c>
      <c r="AI25" s="34"/>
      <c r="AJ25" s="18"/>
      <c r="AK25" s="60">
        <v>56</v>
      </c>
      <c r="AL25" s="10"/>
      <c r="AM25" s="34"/>
      <c r="AN25" s="10"/>
      <c r="AO25" s="34"/>
      <c r="AP25" s="10"/>
      <c r="AQ25" s="34"/>
      <c r="AR25" s="18"/>
      <c r="AS25" s="35">
        <f t="shared" si="6"/>
        <v>0</v>
      </c>
      <c r="AT25" s="63">
        <f t="shared" si="7"/>
        <v>0</v>
      </c>
      <c r="AU25" s="25">
        <f t="shared" si="8"/>
        <v>0</v>
      </c>
    </row>
    <row r="26" spans="1:47" ht="15" customHeight="1" x14ac:dyDescent="0.2">
      <c r="A26" s="102">
        <f>Udholdenhed!A26</f>
        <v>25</v>
      </c>
      <c r="B26" s="103" t="str">
        <f>Startliste!B26</f>
        <v>AL</v>
      </c>
      <c r="C26" s="102">
        <f>Udholdenhed!C26</f>
        <v>0</v>
      </c>
      <c r="D26" s="105"/>
      <c r="E26" s="156">
        <f>Startliste!E26</f>
        <v>0</v>
      </c>
      <c r="F26" s="89">
        <f>Startliste!F26</f>
        <v>0</v>
      </c>
      <c r="G26" s="104">
        <f>Startliste!G26</f>
        <v>0</v>
      </c>
      <c r="H26" s="544">
        <f>IF((C26=1),Idealtider!$K$3,IF((C26=2),Idealtider!$L$3,IF((C26=3),Idealtider!$M$3,IF((C26=4),Idealtider!$N$3,))))</f>
        <v>0</v>
      </c>
      <c r="I26" s="545">
        <f>Udholdenhed!I26</f>
        <v>0.50000000000000011</v>
      </c>
      <c r="J26" s="325"/>
      <c r="K26" s="89"/>
      <c r="L26" s="327">
        <f t="shared" si="0"/>
        <v>0</v>
      </c>
      <c r="M26" s="545">
        <f>Udholdenhed!M26</f>
        <v>0.50347222222222232</v>
      </c>
      <c r="N26" s="325"/>
      <c r="O26" s="325"/>
      <c r="P26" s="89"/>
      <c r="Q26" s="327">
        <f t="shared" si="1"/>
        <v>0</v>
      </c>
      <c r="R26" s="545">
        <f>Udholdenhed!Q26</f>
        <v>0.50694444444444453</v>
      </c>
      <c r="S26" s="325"/>
      <c r="T26" s="325"/>
      <c r="U26" s="89"/>
      <c r="V26" s="327">
        <f t="shared" si="2"/>
        <v>0</v>
      </c>
      <c r="W26" s="329">
        <f>Udholdenhed!U26</f>
        <v>0.51041666666666674</v>
      </c>
      <c r="X26" s="383"/>
      <c r="Y26" s="383"/>
      <c r="Z26" s="384"/>
      <c r="AA26" s="51">
        <f t="shared" si="3"/>
        <v>0</v>
      </c>
      <c r="AB26" s="3">
        <f>Udholdenhed!Y26</f>
        <v>0.51388888888888895</v>
      </c>
      <c r="AC26" s="47"/>
      <c r="AD26" s="53"/>
      <c r="AE26" s="36"/>
      <c r="AF26" s="51">
        <f t="shared" si="4"/>
        <v>0</v>
      </c>
      <c r="AG26" s="50">
        <f t="shared" si="5"/>
        <v>0</v>
      </c>
      <c r="AI26" s="34"/>
      <c r="AJ26" s="18"/>
      <c r="AK26" s="60">
        <v>79</v>
      </c>
      <c r="AL26" s="18"/>
      <c r="AM26" s="60">
        <v>67</v>
      </c>
      <c r="AN26" s="10"/>
      <c r="AO26" s="34"/>
      <c r="AP26" s="10"/>
      <c r="AQ26" s="34"/>
      <c r="AR26" s="18"/>
      <c r="AS26" s="35">
        <f t="shared" si="6"/>
        <v>10</v>
      </c>
      <c r="AT26" s="63">
        <f t="shared" si="7"/>
        <v>0</v>
      </c>
      <c r="AU26" s="25">
        <f t="shared" si="8"/>
        <v>10</v>
      </c>
    </row>
    <row r="27" spans="1:47" ht="15" customHeight="1" x14ac:dyDescent="0.2">
      <c r="A27" s="102">
        <f>Udholdenhed!A27</f>
        <v>26</v>
      </c>
      <c r="B27" s="103" t="str">
        <f>Startliste!B27</f>
        <v>AL</v>
      </c>
      <c r="C27" s="102">
        <f>Udholdenhed!C27</f>
        <v>0</v>
      </c>
      <c r="D27" s="105"/>
      <c r="E27" s="156">
        <f>Startliste!E27</f>
        <v>0</v>
      </c>
      <c r="F27" s="89">
        <f>Startliste!F27</f>
        <v>0</v>
      </c>
      <c r="G27" s="104">
        <f>Startliste!G27</f>
        <v>0</v>
      </c>
      <c r="H27" s="544">
        <f>IF((C27=1),Idealtider!$K$3,IF((C27=2),Idealtider!$L$3,IF((C27=3),Idealtider!$M$3,IF((C27=4),Idealtider!$N$3,))))</f>
        <v>0</v>
      </c>
      <c r="I27" s="545">
        <f>Udholdenhed!I27</f>
        <v>0.50347222222222232</v>
      </c>
      <c r="J27" s="325"/>
      <c r="K27" s="89"/>
      <c r="L27" s="327">
        <f t="shared" si="0"/>
        <v>0</v>
      </c>
      <c r="M27" s="545">
        <f>Udholdenhed!M27</f>
        <v>0.50694444444444453</v>
      </c>
      <c r="N27" s="325"/>
      <c r="O27" s="325"/>
      <c r="P27" s="89"/>
      <c r="Q27" s="327">
        <f t="shared" si="1"/>
        <v>0</v>
      </c>
      <c r="R27" s="545">
        <f>Udholdenhed!Q27</f>
        <v>0.51041666666666674</v>
      </c>
      <c r="S27" s="325"/>
      <c r="T27" s="325"/>
      <c r="U27" s="89"/>
      <c r="V27" s="327">
        <f t="shared" si="2"/>
        <v>0</v>
      </c>
      <c r="W27" s="329">
        <f>Udholdenhed!U27</f>
        <v>0.51388888888888895</v>
      </c>
      <c r="X27" s="383"/>
      <c r="Y27" s="383"/>
      <c r="Z27" s="384"/>
      <c r="AA27" s="51">
        <f t="shared" si="3"/>
        <v>0</v>
      </c>
      <c r="AB27" s="3">
        <f>Udholdenhed!Y27</f>
        <v>0.51736111111111116</v>
      </c>
      <c r="AC27" s="47"/>
      <c r="AD27" s="53"/>
      <c r="AE27" s="36"/>
      <c r="AF27" s="51">
        <f t="shared" si="4"/>
        <v>0</v>
      </c>
      <c r="AG27" s="50">
        <f t="shared" si="5"/>
        <v>0</v>
      </c>
      <c r="AI27" s="34"/>
      <c r="AJ27" s="18"/>
      <c r="AK27" s="60">
        <v>81</v>
      </c>
      <c r="AL27" s="18"/>
      <c r="AM27" s="60">
        <v>79</v>
      </c>
      <c r="AN27" s="18"/>
      <c r="AO27" s="60">
        <v>62</v>
      </c>
      <c r="AP27" s="10"/>
      <c r="AQ27" s="34"/>
      <c r="AR27" s="18"/>
      <c r="AS27" s="35">
        <f t="shared" si="6"/>
        <v>30</v>
      </c>
      <c r="AT27" s="63">
        <f t="shared" si="7"/>
        <v>0</v>
      </c>
      <c r="AU27" s="25">
        <f t="shared" si="8"/>
        <v>30</v>
      </c>
    </row>
    <row r="28" spans="1:47" ht="15" customHeight="1" x14ac:dyDescent="0.2">
      <c r="A28" s="102">
        <f>Udholdenhed!A28</f>
        <v>27</v>
      </c>
      <c r="B28" s="103" t="str">
        <f>Startliste!B28</f>
        <v>AL</v>
      </c>
      <c r="C28" s="102">
        <f>Udholdenhed!C28</f>
        <v>0</v>
      </c>
      <c r="D28" s="105"/>
      <c r="E28" s="156">
        <f>Startliste!E28</f>
        <v>0</v>
      </c>
      <c r="F28" s="89">
        <f>Startliste!F28</f>
        <v>0</v>
      </c>
      <c r="G28" s="104">
        <f>Startliste!G28</f>
        <v>0</v>
      </c>
      <c r="H28" s="544">
        <f>IF((C28=1),Idealtider!$K$3,IF((C28=2),Idealtider!$L$3,IF((C28=3),Idealtider!$M$3,IF((C28=4),Idealtider!$N$3,))))</f>
        <v>0</v>
      </c>
      <c r="I28" s="545">
        <f>Udholdenhed!I28</f>
        <v>0.50694444444444453</v>
      </c>
      <c r="J28" s="325"/>
      <c r="K28" s="89"/>
      <c r="L28" s="327">
        <f t="shared" si="0"/>
        <v>0</v>
      </c>
      <c r="M28" s="545">
        <f>Udholdenhed!M28</f>
        <v>0.51041666666666674</v>
      </c>
      <c r="N28" s="325"/>
      <c r="O28" s="325"/>
      <c r="P28" s="89"/>
      <c r="Q28" s="327">
        <f t="shared" si="1"/>
        <v>0</v>
      </c>
      <c r="R28" s="545">
        <f>Udholdenhed!Q28</f>
        <v>0.51388888888888895</v>
      </c>
      <c r="S28" s="325"/>
      <c r="T28" s="325"/>
      <c r="U28" s="89"/>
      <c r="V28" s="327">
        <f t="shared" si="2"/>
        <v>0</v>
      </c>
      <c r="W28" s="329">
        <f>Udholdenhed!U28</f>
        <v>0.51736111111111116</v>
      </c>
      <c r="X28" s="383"/>
      <c r="Y28" s="383"/>
      <c r="Z28" s="384"/>
      <c r="AA28" s="51">
        <f t="shared" si="3"/>
        <v>0</v>
      </c>
      <c r="AB28" s="3">
        <f>Udholdenhed!Y28</f>
        <v>0.52083333333333337</v>
      </c>
      <c r="AC28" s="47"/>
      <c r="AD28" s="53"/>
      <c r="AE28" s="36"/>
      <c r="AF28" s="51">
        <f t="shared" si="4"/>
        <v>0</v>
      </c>
      <c r="AG28" s="50">
        <f t="shared" si="5"/>
        <v>0</v>
      </c>
      <c r="AI28" s="34"/>
      <c r="AJ28" s="18"/>
      <c r="AK28" s="60">
        <v>58</v>
      </c>
      <c r="AL28" s="10"/>
      <c r="AM28" s="34"/>
      <c r="AN28" s="10"/>
      <c r="AO28" s="34"/>
      <c r="AP28" s="10"/>
      <c r="AQ28" s="34"/>
      <c r="AR28" s="18"/>
      <c r="AS28" s="35">
        <f t="shared" si="6"/>
        <v>0</v>
      </c>
      <c r="AT28" s="63">
        <f t="shared" si="7"/>
        <v>0</v>
      </c>
      <c r="AU28" s="25">
        <f t="shared" si="8"/>
        <v>0</v>
      </c>
    </row>
    <row r="29" spans="1:47" ht="15" customHeight="1" x14ac:dyDescent="0.2">
      <c r="A29" s="102">
        <f>Udholdenhed!A29</f>
        <v>28</v>
      </c>
      <c r="B29" s="103" t="str">
        <f>Startliste!B29</f>
        <v>AL</v>
      </c>
      <c r="C29" s="102">
        <f>Udholdenhed!C29</f>
        <v>0</v>
      </c>
      <c r="D29" s="105"/>
      <c r="E29" s="156">
        <f>Startliste!E29</f>
        <v>0</v>
      </c>
      <c r="F29" s="89">
        <f>Startliste!F29</f>
        <v>0</v>
      </c>
      <c r="G29" s="104">
        <f>Startliste!G29</f>
        <v>0</v>
      </c>
      <c r="H29" s="544">
        <f>IF((C29=1),Idealtider!$K$3,IF((C29=2),Idealtider!$L$3,IF((C29=3),Idealtider!$M$3,IF((C29=4),Idealtider!$N$3,))))</f>
        <v>0</v>
      </c>
      <c r="I29" s="545">
        <f>Udholdenhed!I29</f>
        <v>0.51041666666666674</v>
      </c>
      <c r="J29" s="325"/>
      <c r="K29" s="89"/>
      <c r="L29" s="327">
        <f t="shared" si="0"/>
        <v>0</v>
      </c>
      <c r="M29" s="545">
        <f>Udholdenhed!M29</f>
        <v>0.51388888888888895</v>
      </c>
      <c r="N29" s="325"/>
      <c r="O29" s="325"/>
      <c r="P29" s="89"/>
      <c r="Q29" s="327">
        <f t="shared" si="1"/>
        <v>0</v>
      </c>
      <c r="R29" s="545">
        <f>Udholdenhed!Q29</f>
        <v>0.51736111111111116</v>
      </c>
      <c r="S29" s="325"/>
      <c r="T29" s="325"/>
      <c r="U29" s="89"/>
      <c r="V29" s="327">
        <f t="shared" si="2"/>
        <v>0</v>
      </c>
      <c r="W29" s="329">
        <f>Udholdenhed!U29</f>
        <v>0.52083333333333337</v>
      </c>
      <c r="X29" s="383"/>
      <c r="Y29" s="383"/>
      <c r="Z29" s="384"/>
      <c r="AA29" s="51">
        <f t="shared" si="3"/>
        <v>0</v>
      </c>
      <c r="AB29" s="3">
        <f>Udholdenhed!Y29</f>
        <v>0.52430555555555558</v>
      </c>
      <c r="AC29" s="47"/>
      <c r="AD29" s="53"/>
      <c r="AE29" s="36"/>
      <c r="AF29" s="51">
        <f t="shared" si="4"/>
        <v>0</v>
      </c>
      <c r="AG29" s="50">
        <f t="shared" si="5"/>
        <v>0</v>
      </c>
      <c r="AI29" s="34"/>
      <c r="AJ29" s="18"/>
      <c r="AK29" s="60">
        <v>55</v>
      </c>
      <c r="AL29" s="10"/>
      <c r="AM29" s="34"/>
      <c r="AN29" s="10"/>
      <c r="AO29" s="34"/>
      <c r="AP29" s="10"/>
      <c r="AQ29" s="34"/>
      <c r="AR29" s="18"/>
      <c r="AS29" s="35">
        <f t="shared" si="6"/>
        <v>0</v>
      </c>
      <c r="AT29" s="63">
        <f t="shared" si="7"/>
        <v>0</v>
      </c>
      <c r="AU29" s="25">
        <f t="shared" si="8"/>
        <v>0</v>
      </c>
    </row>
    <row r="30" spans="1:47" ht="15" customHeight="1" x14ac:dyDescent="0.2">
      <c r="A30" s="102">
        <f>Udholdenhed!A30</f>
        <v>29</v>
      </c>
      <c r="B30" s="103" t="str">
        <f>Startliste!B30</f>
        <v>AL</v>
      </c>
      <c r="C30" s="102">
        <f>Udholdenhed!C30</f>
        <v>0</v>
      </c>
      <c r="D30" s="105"/>
      <c r="E30" s="156">
        <f>Startliste!E30</f>
        <v>0</v>
      </c>
      <c r="F30" s="89">
        <f>Startliste!F30</f>
        <v>0</v>
      </c>
      <c r="G30" s="104">
        <f>Startliste!G30</f>
        <v>0</v>
      </c>
      <c r="H30" s="544">
        <f>IF((C30=1),Idealtider!$K$3,IF((C30=2),Idealtider!$L$3,IF((C30=3),Idealtider!$M$3,IF((C30=4),Idealtider!$N$3,))))</f>
        <v>0</v>
      </c>
      <c r="I30" s="545">
        <f>Udholdenhed!I30</f>
        <v>0.51388888888888895</v>
      </c>
      <c r="J30" s="325"/>
      <c r="K30" s="89"/>
      <c r="L30" s="327">
        <f t="shared" si="0"/>
        <v>0</v>
      </c>
      <c r="M30" s="545">
        <f>Udholdenhed!M30</f>
        <v>0.51736111111111116</v>
      </c>
      <c r="N30" s="325"/>
      <c r="O30" s="325"/>
      <c r="P30" s="89"/>
      <c r="Q30" s="327">
        <f t="shared" si="1"/>
        <v>0</v>
      </c>
      <c r="R30" s="545">
        <f>Udholdenhed!Q30</f>
        <v>0.52083333333333337</v>
      </c>
      <c r="S30" s="325"/>
      <c r="T30" s="325"/>
      <c r="U30" s="89"/>
      <c r="V30" s="327">
        <f t="shared" si="2"/>
        <v>0</v>
      </c>
      <c r="W30" s="329">
        <f>Udholdenhed!U30</f>
        <v>0.52430555555555558</v>
      </c>
      <c r="X30" s="383"/>
      <c r="Y30" s="383"/>
      <c r="Z30" s="384"/>
      <c r="AA30" s="51">
        <f t="shared" si="3"/>
        <v>0</v>
      </c>
      <c r="AB30" s="3">
        <f>Udholdenhed!Y30</f>
        <v>0.52777777777777779</v>
      </c>
      <c r="AC30" s="47"/>
      <c r="AD30" s="53"/>
      <c r="AE30" s="36"/>
      <c r="AF30" s="51">
        <f t="shared" si="4"/>
        <v>0</v>
      </c>
      <c r="AG30" s="50">
        <f t="shared" si="5"/>
        <v>0</v>
      </c>
      <c r="AI30" s="34"/>
      <c r="AJ30" s="18"/>
      <c r="AK30" s="60">
        <v>77</v>
      </c>
      <c r="AL30" s="18"/>
      <c r="AM30" s="60">
        <v>66</v>
      </c>
      <c r="AN30" s="10"/>
      <c r="AO30" s="34"/>
      <c r="AP30" s="10"/>
      <c r="AQ30" s="34"/>
      <c r="AR30" s="18"/>
      <c r="AS30" s="35">
        <f t="shared" si="6"/>
        <v>10</v>
      </c>
      <c r="AT30" s="63">
        <f t="shared" si="7"/>
        <v>0</v>
      </c>
      <c r="AU30" s="25">
        <f t="shared" si="8"/>
        <v>10</v>
      </c>
    </row>
    <row r="31" spans="1:47" ht="15" customHeight="1" x14ac:dyDescent="0.2">
      <c r="A31" s="102">
        <f>Udholdenhed!A31</f>
        <v>30</v>
      </c>
      <c r="B31" s="103" t="str">
        <f>Startliste!B31</f>
        <v>AL</v>
      </c>
      <c r="C31" s="102">
        <f>Udholdenhed!C31</f>
        <v>0</v>
      </c>
      <c r="D31" s="105"/>
      <c r="E31" s="156">
        <f>Startliste!E31</f>
        <v>0</v>
      </c>
      <c r="F31" s="89">
        <f>Startliste!F31</f>
        <v>0</v>
      </c>
      <c r="G31" s="104">
        <f>Startliste!G31</f>
        <v>0</v>
      </c>
      <c r="H31" s="544">
        <f>IF((C31=1),Idealtider!$K$3,IF((C31=2),Idealtider!$L$3,IF((C31=3),Idealtider!$M$3,IF((C31=4),Idealtider!$N$3,))))</f>
        <v>0</v>
      </c>
      <c r="I31" s="545">
        <f>Udholdenhed!I31</f>
        <v>0.51736111111111116</v>
      </c>
      <c r="J31" s="325"/>
      <c r="K31" s="89"/>
      <c r="L31" s="327">
        <f t="shared" si="0"/>
        <v>0</v>
      </c>
      <c r="M31" s="545">
        <f>Udholdenhed!M31</f>
        <v>0.52083333333333337</v>
      </c>
      <c r="N31" s="325"/>
      <c r="O31" s="325"/>
      <c r="P31" s="89"/>
      <c r="Q31" s="327">
        <f t="shared" si="1"/>
        <v>0</v>
      </c>
      <c r="R31" s="545">
        <f>Udholdenhed!Q31</f>
        <v>0.52430555555555558</v>
      </c>
      <c r="S31" s="325"/>
      <c r="T31" s="325"/>
      <c r="U31" s="89"/>
      <c r="V31" s="327">
        <f t="shared" si="2"/>
        <v>0</v>
      </c>
      <c r="W31" s="329">
        <f>Udholdenhed!U31</f>
        <v>0.52777777777777779</v>
      </c>
      <c r="X31" s="383"/>
      <c r="Y31" s="383"/>
      <c r="Z31" s="384"/>
      <c r="AA31" s="51">
        <f t="shared" si="3"/>
        <v>0</v>
      </c>
      <c r="AB31" s="3">
        <f>Udholdenhed!Y31</f>
        <v>0.53125</v>
      </c>
      <c r="AC31" s="47"/>
      <c r="AD31" s="53"/>
      <c r="AE31" s="36"/>
      <c r="AF31" s="51">
        <f t="shared" si="4"/>
        <v>0</v>
      </c>
      <c r="AG31" s="50">
        <f t="shared" si="5"/>
        <v>0</v>
      </c>
      <c r="AI31" s="34"/>
      <c r="AJ31" s="18"/>
      <c r="AK31" s="60">
        <v>58</v>
      </c>
      <c r="AL31" s="10"/>
      <c r="AM31" s="34"/>
      <c r="AN31" s="10"/>
      <c r="AO31" s="34"/>
      <c r="AP31" s="10"/>
      <c r="AQ31" s="34"/>
      <c r="AR31" s="18"/>
      <c r="AS31" s="35">
        <f t="shared" si="6"/>
        <v>0</v>
      </c>
      <c r="AT31" s="63">
        <f t="shared" si="7"/>
        <v>0</v>
      </c>
      <c r="AU31" s="25">
        <f t="shared" si="8"/>
        <v>0</v>
      </c>
    </row>
    <row r="32" spans="1:47" x14ac:dyDescent="0.2">
      <c r="A32" s="102">
        <f>Udholdenhed!A32</f>
        <v>31</v>
      </c>
      <c r="B32" s="103" t="str">
        <f>Startliste!B32</f>
        <v>AL</v>
      </c>
      <c r="C32" s="102">
        <f>Udholdenhed!C32</f>
        <v>0</v>
      </c>
      <c r="D32" s="105"/>
      <c r="E32" s="156">
        <f>Startliste!E32</f>
        <v>0</v>
      </c>
      <c r="F32" s="89">
        <f>Startliste!F32</f>
        <v>0</v>
      </c>
      <c r="G32" s="104">
        <f>Startliste!G32</f>
        <v>0</v>
      </c>
      <c r="H32" s="544">
        <f>IF((C32=1),Idealtider!$K$3,IF((C32=2),Idealtider!$L$3,IF((C32=3),Idealtider!$M$3,IF((C32=4),Idealtider!$N$3,))))</f>
        <v>0</v>
      </c>
      <c r="I32" s="545">
        <f>Udholdenhed!I32</f>
        <v>0.52083333333333337</v>
      </c>
      <c r="J32" s="325"/>
      <c r="K32" s="89"/>
      <c r="L32" s="327">
        <f t="shared" si="0"/>
        <v>0</v>
      </c>
      <c r="M32" s="545">
        <f>Udholdenhed!M32</f>
        <v>0.52430555555555558</v>
      </c>
      <c r="N32" s="325"/>
      <c r="O32" s="325"/>
      <c r="P32" s="89"/>
      <c r="Q32" s="327">
        <f t="shared" si="1"/>
        <v>0</v>
      </c>
      <c r="R32" s="545">
        <f>Udholdenhed!Q32</f>
        <v>0.52777777777777779</v>
      </c>
      <c r="S32" s="325"/>
      <c r="T32" s="325"/>
      <c r="U32" s="89"/>
      <c r="V32" s="327">
        <f t="shared" si="2"/>
        <v>0</v>
      </c>
      <c r="W32" s="329">
        <f>Udholdenhed!U32</f>
        <v>0.53125</v>
      </c>
      <c r="X32" s="383"/>
      <c r="Y32" s="383"/>
      <c r="Z32" s="384"/>
      <c r="AA32" s="51">
        <f t="shared" si="3"/>
        <v>0</v>
      </c>
      <c r="AB32" s="3">
        <f>Udholdenhed!Y32</f>
        <v>0.53472222222222221</v>
      </c>
      <c r="AC32" s="47"/>
      <c r="AD32" s="53"/>
      <c r="AE32" s="36"/>
      <c r="AF32" s="34"/>
      <c r="AG32" s="34"/>
      <c r="AI32" s="34"/>
      <c r="AK32" s="34"/>
      <c r="AM32" s="34"/>
      <c r="AO32" s="34"/>
      <c r="AQ32" s="34"/>
      <c r="AS32" s="14"/>
      <c r="AU32" s="14"/>
    </row>
    <row r="33" spans="1:47" x14ac:dyDescent="0.2">
      <c r="A33" s="102">
        <f>Udholdenhed!A33</f>
        <v>32</v>
      </c>
      <c r="B33" s="103" t="str">
        <f>Startliste!B33</f>
        <v>AL</v>
      </c>
      <c r="C33" s="102">
        <f>Udholdenhed!C33</f>
        <v>0</v>
      </c>
      <c r="D33" s="105"/>
      <c r="E33" s="156">
        <f>Startliste!E33</f>
        <v>0</v>
      </c>
      <c r="F33" s="89">
        <f>Startliste!F33</f>
        <v>0</v>
      </c>
      <c r="G33" s="104">
        <f>Startliste!G33</f>
        <v>0</v>
      </c>
      <c r="H33" s="544">
        <f>IF((C33=1),Idealtider!$K$3,IF((C33=2),Idealtider!$L$3,IF((C33=3),Idealtider!$M$3,IF((C33=4),Idealtider!$N$3,))))</f>
        <v>0</v>
      </c>
      <c r="I33" s="545">
        <f>Udholdenhed!I33</f>
        <v>0.52430555555555558</v>
      </c>
      <c r="J33" s="325"/>
      <c r="K33" s="89"/>
      <c r="L33" s="327">
        <f t="shared" si="0"/>
        <v>0</v>
      </c>
      <c r="M33" s="545">
        <f>Udholdenhed!M33</f>
        <v>0.52777777777777779</v>
      </c>
      <c r="N33" s="325"/>
      <c r="O33" s="325"/>
      <c r="P33" s="89"/>
      <c r="Q33" s="327">
        <f t="shared" si="1"/>
        <v>0</v>
      </c>
      <c r="R33" s="545">
        <f>Udholdenhed!Q33</f>
        <v>0.53125</v>
      </c>
      <c r="S33" s="325"/>
      <c r="T33" s="325"/>
      <c r="U33" s="89"/>
      <c r="V33" s="327">
        <f t="shared" si="2"/>
        <v>0</v>
      </c>
      <c r="W33" s="329">
        <f>Udholdenhed!U33</f>
        <v>0.53472222222222221</v>
      </c>
      <c r="X33" s="383"/>
      <c r="Y33" s="383"/>
      <c r="Z33" s="384"/>
      <c r="AA33" s="51">
        <f t="shared" si="3"/>
        <v>0</v>
      </c>
      <c r="AB33" s="3">
        <f>Udholdenhed!Y33</f>
        <v>0.53819444444444442</v>
      </c>
      <c r="AC33" s="47"/>
      <c r="AD33" s="53"/>
      <c r="AE33" s="36"/>
      <c r="AF33" s="34"/>
      <c r="AG33" s="34"/>
      <c r="AI33" s="34"/>
      <c r="AK33" s="34"/>
      <c r="AM33" s="34"/>
      <c r="AO33" s="34"/>
      <c r="AQ33" s="34"/>
      <c r="AS33" s="14"/>
      <c r="AU33" s="14"/>
    </row>
    <row r="34" spans="1:47" x14ac:dyDescent="0.2">
      <c r="A34" s="102">
        <f>Udholdenhed!A34</f>
        <v>33</v>
      </c>
      <c r="B34" s="103" t="str">
        <f>Startliste!B34</f>
        <v>AL</v>
      </c>
      <c r="C34" s="102">
        <f>Udholdenhed!C34</f>
        <v>0</v>
      </c>
      <c r="D34" s="105"/>
      <c r="E34" s="156">
        <f>Startliste!E34</f>
        <v>0</v>
      </c>
      <c r="F34" s="89">
        <f>Startliste!F34</f>
        <v>0</v>
      </c>
      <c r="G34" s="104">
        <f>Startliste!G34</f>
        <v>0</v>
      </c>
      <c r="H34" s="544">
        <f>IF((C34=1),Idealtider!$K$3,IF((C34=2),Idealtider!$L$3,IF((C34=3),Idealtider!$M$3,IF((C34=4),Idealtider!$N$3,))))</f>
        <v>0</v>
      </c>
      <c r="I34" s="545">
        <f>Udholdenhed!I34</f>
        <v>0.52777777777777779</v>
      </c>
      <c r="J34" s="325"/>
      <c r="K34" s="89"/>
      <c r="L34" s="327">
        <f t="shared" ref="L34:L67" si="9">IF((K34=0),0,(IF((MINUTE(K34)=0),10,(IF((MINUTE(K34)=1),30,(IF((MINUTE(K34)=2),60,100)))))))</f>
        <v>0</v>
      </c>
      <c r="M34" s="545">
        <f>Udholdenhed!M34</f>
        <v>0.53125</v>
      </c>
      <c r="N34" s="325"/>
      <c r="O34" s="325"/>
      <c r="P34" s="89"/>
      <c r="Q34" s="327">
        <f t="shared" ref="Q34:Q67" si="10">IF((P34=0),0,(IF((MINUTE(P34)=0),10,(IF((MINUTE(P34)=1),30,(IF((MINUTE(P34)=2),60,100)))))))</f>
        <v>0</v>
      </c>
      <c r="R34" s="545">
        <f>Udholdenhed!Q34</f>
        <v>0.53472222222222221</v>
      </c>
      <c r="S34" s="325"/>
      <c r="T34" s="325"/>
      <c r="U34" s="89"/>
      <c r="V34" s="327">
        <f t="shared" ref="V34:V67" si="11">IF((U34=0),0,(IF((MINUTE(U34)=0),10,(IF((MINUTE(U34)=1),30,(IF((MINUTE(U34)=2),60,100)))))))</f>
        <v>0</v>
      </c>
      <c r="W34" s="329">
        <f>Udholdenhed!U34</f>
        <v>0.53819444444444442</v>
      </c>
      <c r="X34" s="383"/>
      <c r="Y34" s="383"/>
      <c r="Z34" s="384"/>
      <c r="AA34" s="51">
        <f t="shared" ref="AA34:AA67" si="12">IF((Z34=0),0,(IF((MINUTE(Z34)=0),10,(IF((MINUTE(Z34)=1),30,(IF((MINUTE(Z34)=2),60,100)))))))</f>
        <v>0</v>
      </c>
      <c r="AB34" s="3">
        <f>Udholdenhed!Y34</f>
        <v>0.54166666666666663</v>
      </c>
      <c r="AC34" s="47"/>
      <c r="AD34" s="53"/>
      <c r="AE34" s="36"/>
      <c r="AF34" s="34"/>
      <c r="AG34" s="34"/>
      <c r="AI34" s="34"/>
      <c r="AK34" s="34"/>
      <c r="AM34" s="34"/>
      <c r="AO34" s="34"/>
      <c r="AQ34" s="34"/>
      <c r="AS34" s="14"/>
      <c r="AU34" s="14"/>
    </row>
    <row r="35" spans="1:47" x14ac:dyDescent="0.2">
      <c r="A35" s="102">
        <f>Udholdenhed!A35</f>
        <v>34</v>
      </c>
      <c r="B35" s="103" t="str">
        <f>Startliste!B35</f>
        <v>AL</v>
      </c>
      <c r="C35" s="102">
        <f>Udholdenhed!C35</f>
        <v>0</v>
      </c>
      <c r="D35" s="155">
        <f>Udholdenhed!D35</f>
        <v>0</v>
      </c>
      <c r="E35" s="156">
        <f>Startliste!E35</f>
        <v>0</v>
      </c>
      <c r="F35" s="89">
        <f>Startliste!F35</f>
        <v>0</v>
      </c>
      <c r="G35" s="104">
        <f>Startliste!G35</f>
        <v>0</v>
      </c>
      <c r="H35" s="544">
        <f>IF((C35=1),Idealtider!$K$3,IF((C35=2),Idealtider!$L$3,IF((C35=3),Idealtider!$M$3,IF((C35=4),Idealtider!$N$3,))))</f>
        <v>0</v>
      </c>
      <c r="I35" s="545">
        <f>Udholdenhed!I35</f>
        <v>0.53125</v>
      </c>
      <c r="J35" s="325"/>
      <c r="K35" s="89"/>
      <c r="L35" s="327">
        <f t="shared" si="9"/>
        <v>0</v>
      </c>
      <c r="M35" s="545">
        <f>Udholdenhed!M35</f>
        <v>0.53472222222222221</v>
      </c>
      <c r="N35" s="325"/>
      <c r="O35" s="325"/>
      <c r="P35" s="89"/>
      <c r="Q35" s="327">
        <f t="shared" si="10"/>
        <v>0</v>
      </c>
      <c r="R35" s="545">
        <f>Udholdenhed!Q35</f>
        <v>0.53819444444444442</v>
      </c>
      <c r="S35" s="325"/>
      <c r="T35" s="325"/>
      <c r="U35" s="89"/>
      <c r="V35" s="327">
        <f t="shared" si="11"/>
        <v>0</v>
      </c>
      <c r="W35" s="329">
        <f>Udholdenhed!U35</f>
        <v>0.54166666666666663</v>
      </c>
      <c r="X35" s="383"/>
      <c r="Y35" s="383"/>
      <c r="Z35" s="384"/>
      <c r="AA35" s="51">
        <f t="shared" si="12"/>
        <v>0</v>
      </c>
      <c r="AB35" s="3">
        <f>Udholdenhed!Y35</f>
        <v>0.54513888888888884</v>
      </c>
      <c r="AC35" s="47"/>
      <c r="AD35" s="53"/>
      <c r="AE35" s="36"/>
      <c r="AF35" s="34"/>
      <c r="AG35" s="34"/>
      <c r="AI35" s="34"/>
      <c r="AK35" s="34"/>
      <c r="AM35" s="34"/>
      <c r="AO35" s="34"/>
      <c r="AQ35" s="34"/>
      <c r="AS35" s="14"/>
      <c r="AU35" s="14"/>
    </row>
    <row r="36" spans="1:47" x14ac:dyDescent="0.2">
      <c r="A36" s="102">
        <f>Udholdenhed!A36</f>
        <v>35</v>
      </c>
      <c r="B36" s="103" t="str">
        <f>Startliste!B36</f>
        <v>AL</v>
      </c>
      <c r="C36" s="102">
        <f>Udholdenhed!C36</f>
        <v>0</v>
      </c>
      <c r="D36" s="155">
        <f>Udholdenhed!D36</f>
        <v>0</v>
      </c>
      <c r="E36" s="156">
        <f>Startliste!E36</f>
        <v>0</v>
      </c>
      <c r="F36" s="89">
        <f>Startliste!F36</f>
        <v>0</v>
      </c>
      <c r="G36" s="104">
        <f>Startliste!G36</f>
        <v>0</v>
      </c>
      <c r="H36" s="544">
        <f>IF((C36=1),Idealtider!$K$3,IF((C36=2),Idealtider!$L$3,IF((C36=3),Idealtider!$M$3,IF((C36=4),Idealtider!$N$3,))))</f>
        <v>0</v>
      </c>
      <c r="I36" s="545">
        <f>Udholdenhed!I36</f>
        <v>0.53472222222222221</v>
      </c>
      <c r="J36" s="325"/>
      <c r="K36" s="89"/>
      <c r="L36" s="327">
        <f t="shared" si="9"/>
        <v>0</v>
      </c>
      <c r="M36" s="545">
        <f>Udholdenhed!M36</f>
        <v>0.53819444444444442</v>
      </c>
      <c r="N36" s="325"/>
      <c r="O36" s="325"/>
      <c r="P36" s="89"/>
      <c r="Q36" s="327">
        <f t="shared" si="10"/>
        <v>0</v>
      </c>
      <c r="R36" s="545">
        <f>Udholdenhed!Q36</f>
        <v>0.54166666666666663</v>
      </c>
      <c r="S36" s="325"/>
      <c r="T36" s="325"/>
      <c r="U36" s="89"/>
      <c r="V36" s="327">
        <f t="shared" si="11"/>
        <v>0</v>
      </c>
      <c r="W36" s="329">
        <f>Udholdenhed!U36</f>
        <v>0.54513888888888884</v>
      </c>
      <c r="X36" s="383"/>
      <c r="Y36" s="383"/>
      <c r="Z36" s="384"/>
      <c r="AA36" s="51">
        <f t="shared" si="12"/>
        <v>0</v>
      </c>
      <c r="AB36" s="3">
        <f>Udholdenhed!Y36</f>
        <v>0.54861111111111105</v>
      </c>
      <c r="AC36" s="47"/>
      <c r="AD36" s="53"/>
      <c r="AE36" s="36"/>
      <c r="AF36" s="34"/>
      <c r="AG36" s="34"/>
      <c r="AI36" s="34"/>
      <c r="AK36" s="34"/>
      <c r="AM36" s="34"/>
      <c r="AO36" s="34"/>
      <c r="AQ36" s="34"/>
      <c r="AS36" s="14"/>
      <c r="AU36" s="14"/>
    </row>
    <row r="37" spans="1:47" x14ac:dyDescent="0.2">
      <c r="A37" s="102">
        <f>Udholdenhed!A37</f>
        <v>36</v>
      </c>
      <c r="B37" s="103" t="str">
        <f>Startliste!B37</f>
        <v>AL</v>
      </c>
      <c r="C37" s="102">
        <f>Udholdenhed!C37</f>
        <v>0</v>
      </c>
      <c r="D37" s="155">
        <f>Udholdenhed!D37</f>
        <v>0</v>
      </c>
      <c r="E37" s="156">
        <f>Startliste!E37</f>
        <v>0</v>
      </c>
      <c r="F37" s="89">
        <f>Startliste!F37</f>
        <v>0</v>
      </c>
      <c r="G37" s="104">
        <f>Startliste!G37</f>
        <v>0</v>
      </c>
      <c r="H37" s="544">
        <f>IF((C37=1),Idealtider!$K$3,IF((C37=2),Idealtider!$L$3,IF((C37=3),Idealtider!$M$3,IF((C37=4),Idealtider!$N$3,))))</f>
        <v>0</v>
      </c>
      <c r="I37" s="545">
        <f>Udholdenhed!I37</f>
        <v>0.53819444444444442</v>
      </c>
      <c r="J37" s="325"/>
      <c r="K37" s="89"/>
      <c r="L37" s="327">
        <f t="shared" si="9"/>
        <v>0</v>
      </c>
      <c r="M37" s="545">
        <f>Udholdenhed!M37</f>
        <v>0.54166666666666663</v>
      </c>
      <c r="N37" s="325"/>
      <c r="O37" s="325"/>
      <c r="P37" s="89"/>
      <c r="Q37" s="327">
        <f t="shared" si="10"/>
        <v>0</v>
      </c>
      <c r="R37" s="545">
        <f>Udholdenhed!Q37</f>
        <v>0.54513888888888884</v>
      </c>
      <c r="S37" s="325"/>
      <c r="T37" s="325"/>
      <c r="U37" s="89"/>
      <c r="V37" s="327">
        <f t="shared" si="11"/>
        <v>0</v>
      </c>
      <c r="W37" s="329">
        <f>Udholdenhed!U37</f>
        <v>0.54861111111111105</v>
      </c>
      <c r="X37" s="383"/>
      <c r="Y37" s="383"/>
      <c r="Z37" s="384"/>
      <c r="AA37" s="51">
        <f t="shared" si="12"/>
        <v>0</v>
      </c>
      <c r="AB37" s="3">
        <f>Udholdenhed!Y37</f>
        <v>0.55208333333333326</v>
      </c>
      <c r="AC37" s="47"/>
      <c r="AD37" s="53"/>
      <c r="AE37" s="36"/>
      <c r="AF37" s="34"/>
      <c r="AG37" s="34"/>
      <c r="AI37" s="34"/>
      <c r="AK37" s="34"/>
      <c r="AM37" s="34"/>
      <c r="AO37" s="34"/>
      <c r="AQ37" s="34"/>
      <c r="AS37" s="14"/>
      <c r="AU37" s="14"/>
    </row>
    <row r="38" spans="1:47" x14ac:dyDescent="0.2">
      <c r="A38" s="102">
        <f>Udholdenhed!A38</f>
        <v>37</v>
      </c>
      <c r="B38" s="103" t="str">
        <f>Startliste!B38</f>
        <v>AL</v>
      </c>
      <c r="C38" s="102">
        <f>Udholdenhed!C38</f>
        <v>0</v>
      </c>
      <c r="D38" s="155">
        <f>Udholdenhed!D38</f>
        <v>0</v>
      </c>
      <c r="E38" s="156">
        <f>Startliste!E38</f>
        <v>0</v>
      </c>
      <c r="F38" s="89">
        <f>Startliste!F38</f>
        <v>0</v>
      </c>
      <c r="G38" s="104">
        <f>Startliste!G38</f>
        <v>0</v>
      </c>
      <c r="H38" s="544">
        <f>IF((C38=1),Idealtider!$K$3,IF((C38=2),Idealtider!$L$3,IF((C38=3),Idealtider!$M$3,IF((C38=4),Idealtider!$N$3,))))</f>
        <v>0</v>
      </c>
      <c r="I38" s="545">
        <f>Udholdenhed!I38</f>
        <v>0.54166666666666663</v>
      </c>
      <c r="J38" s="325"/>
      <c r="K38" s="89"/>
      <c r="L38" s="327">
        <f t="shared" si="9"/>
        <v>0</v>
      </c>
      <c r="M38" s="545">
        <f>Udholdenhed!M38</f>
        <v>0.54513888888888884</v>
      </c>
      <c r="N38" s="325"/>
      <c r="O38" s="325"/>
      <c r="P38" s="89"/>
      <c r="Q38" s="327">
        <f t="shared" si="10"/>
        <v>0</v>
      </c>
      <c r="R38" s="545">
        <f>Udholdenhed!Q38</f>
        <v>0.54861111111111105</v>
      </c>
      <c r="S38" s="325"/>
      <c r="T38" s="325"/>
      <c r="U38" s="89"/>
      <c r="V38" s="327">
        <f t="shared" si="11"/>
        <v>0</v>
      </c>
      <c r="W38" s="329">
        <f>Udholdenhed!U38</f>
        <v>0.55208333333333326</v>
      </c>
      <c r="X38" s="383"/>
      <c r="Y38" s="383"/>
      <c r="Z38" s="384"/>
      <c r="AA38" s="51">
        <f t="shared" si="12"/>
        <v>0</v>
      </c>
      <c r="AB38" s="3">
        <f>Udholdenhed!Y38</f>
        <v>0.55555555555555547</v>
      </c>
      <c r="AC38" s="47"/>
      <c r="AD38" s="53"/>
      <c r="AE38" s="36"/>
      <c r="AF38" s="34"/>
      <c r="AG38" s="34"/>
      <c r="AI38" s="34"/>
      <c r="AK38" s="34"/>
      <c r="AM38" s="34"/>
      <c r="AO38" s="34"/>
      <c r="AQ38" s="34"/>
      <c r="AS38" s="14"/>
      <c r="AU38" s="14"/>
    </row>
    <row r="39" spans="1:47" x14ac:dyDescent="0.2">
      <c r="A39" s="102">
        <f>Udholdenhed!A39</f>
        <v>38</v>
      </c>
      <c r="B39" s="103" t="str">
        <f>Startliste!B39</f>
        <v>AL</v>
      </c>
      <c r="C39" s="102">
        <f>Udholdenhed!C39</f>
        <v>0</v>
      </c>
      <c r="D39" s="155">
        <f>Udholdenhed!D39</f>
        <v>0</v>
      </c>
      <c r="E39" s="156">
        <f>Startliste!E39</f>
        <v>0</v>
      </c>
      <c r="F39" s="89">
        <f>Startliste!F39</f>
        <v>0</v>
      </c>
      <c r="G39" s="104">
        <f>Startliste!G39</f>
        <v>0</v>
      </c>
      <c r="H39" s="544">
        <f>IF((C39=1),Idealtider!$K$3,IF((C39=2),Idealtider!$L$3,IF((C39=3),Idealtider!$M$3,IF((C39=4),Idealtider!$N$3,))))</f>
        <v>0</v>
      </c>
      <c r="I39" s="545">
        <f>Udholdenhed!I39</f>
        <v>0.54513888888888884</v>
      </c>
      <c r="J39" s="325"/>
      <c r="K39" s="89"/>
      <c r="L39" s="327">
        <f t="shared" si="9"/>
        <v>0</v>
      </c>
      <c r="M39" s="545">
        <f>Udholdenhed!M39</f>
        <v>0.54861111111111105</v>
      </c>
      <c r="N39" s="325"/>
      <c r="O39" s="325"/>
      <c r="P39" s="89"/>
      <c r="Q39" s="327">
        <f t="shared" si="10"/>
        <v>0</v>
      </c>
      <c r="R39" s="545">
        <f>Udholdenhed!Q39</f>
        <v>0.55208333333333326</v>
      </c>
      <c r="S39" s="325"/>
      <c r="T39" s="325"/>
      <c r="U39" s="89"/>
      <c r="V39" s="327">
        <f t="shared" si="11"/>
        <v>0</v>
      </c>
      <c r="W39" s="329">
        <f>Udholdenhed!U39</f>
        <v>0.55555555555555547</v>
      </c>
      <c r="X39" s="383"/>
      <c r="Y39" s="383"/>
      <c r="Z39" s="384"/>
      <c r="AA39" s="51">
        <f t="shared" si="12"/>
        <v>0</v>
      </c>
      <c r="AB39" s="3">
        <f>Udholdenhed!Y39</f>
        <v>0.55902777777777768</v>
      </c>
      <c r="AC39" s="47"/>
      <c r="AD39" s="53"/>
      <c r="AE39" s="36"/>
      <c r="AF39" s="34"/>
      <c r="AG39" s="34"/>
      <c r="AI39" s="34"/>
      <c r="AK39" s="34"/>
      <c r="AM39" s="34"/>
      <c r="AO39" s="34"/>
      <c r="AQ39" s="34"/>
      <c r="AS39" s="14"/>
      <c r="AU39" s="14"/>
    </row>
    <row r="40" spans="1:47" x14ac:dyDescent="0.2">
      <c r="A40" s="102">
        <f>Udholdenhed!A40</f>
        <v>39</v>
      </c>
      <c r="B40" s="103" t="str">
        <f>Startliste!B40</f>
        <v>AL</v>
      </c>
      <c r="C40" s="102">
        <f>Udholdenhed!C40</f>
        <v>0</v>
      </c>
      <c r="D40" s="155">
        <f>Udholdenhed!D40</f>
        <v>0</v>
      </c>
      <c r="E40" s="156">
        <f>Startliste!E40</f>
        <v>0</v>
      </c>
      <c r="F40" s="89">
        <f>Startliste!F40</f>
        <v>0</v>
      </c>
      <c r="G40" s="104">
        <f>Startliste!G40</f>
        <v>0</v>
      </c>
      <c r="H40" s="544">
        <f>IF((C40=1),Idealtider!$K$3,IF((C40=2),Idealtider!$L$3,IF((C40=3),Idealtider!$M$3,IF((C40=4),Idealtider!$N$3,))))</f>
        <v>0</v>
      </c>
      <c r="I40" s="545">
        <f>Udholdenhed!I40</f>
        <v>0.54861111111111105</v>
      </c>
      <c r="J40" s="325"/>
      <c r="K40" s="89"/>
      <c r="L40" s="327">
        <f t="shared" si="9"/>
        <v>0</v>
      </c>
      <c r="M40" s="545">
        <f>Udholdenhed!M40</f>
        <v>0.55208333333333326</v>
      </c>
      <c r="N40" s="325"/>
      <c r="O40" s="325"/>
      <c r="P40" s="89"/>
      <c r="Q40" s="327">
        <f t="shared" si="10"/>
        <v>0</v>
      </c>
      <c r="R40" s="545">
        <f>Udholdenhed!Q40</f>
        <v>0.55555555555555547</v>
      </c>
      <c r="S40" s="325"/>
      <c r="T40" s="325"/>
      <c r="U40" s="89"/>
      <c r="V40" s="327">
        <f t="shared" si="11"/>
        <v>0</v>
      </c>
      <c r="W40" s="329">
        <f>Udholdenhed!U40</f>
        <v>0.55902777777777768</v>
      </c>
      <c r="X40" s="383"/>
      <c r="Y40" s="383"/>
      <c r="Z40" s="384"/>
      <c r="AA40" s="51">
        <f t="shared" si="12"/>
        <v>0</v>
      </c>
      <c r="AB40" s="3">
        <f>Udholdenhed!Y40</f>
        <v>0.56249999999999989</v>
      </c>
      <c r="AC40" s="47"/>
      <c r="AD40" s="53"/>
      <c r="AE40" s="36"/>
      <c r="AF40" s="34"/>
      <c r="AG40" s="34"/>
      <c r="AI40" s="34"/>
      <c r="AK40" s="34"/>
      <c r="AM40" s="34"/>
      <c r="AO40" s="34"/>
      <c r="AQ40" s="34"/>
      <c r="AS40" s="14"/>
      <c r="AU40" s="14"/>
    </row>
    <row r="41" spans="1:47" x14ac:dyDescent="0.2">
      <c r="A41" s="102">
        <f>Udholdenhed!A41</f>
        <v>40</v>
      </c>
      <c r="B41" s="103" t="str">
        <f>Startliste!B41</f>
        <v>AL</v>
      </c>
      <c r="C41" s="102">
        <f>Udholdenhed!C41</f>
        <v>0</v>
      </c>
      <c r="D41" s="155">
        <f>Udholdenhed!D41</f>
        <v>0</v>
      </c>
      <c r="E41" s="156">
        <f>Startliste!E41</f>
        <v>0</v>
      </c>
      <c r="F41" s="89">
        <f>Startliste!F41</f>
        <v>0</v>
      </c>
      <c r="G41" s="104">
        <f>Startliste!G41</f>
        <v>0</v>
      </c>
      <c r="H41" s="544">
        <f>IF((C41=1),Idealtider!$K$3,IF((C41=2),Idealtider!$L$3,IF((C41=3),Idealtider!$M$3,IF((C41=4),Idealtider!$N$3,))))</f>
        <v>0</v>
      </c>
      <c r="I41" s="545">
        <f>Udholdenhed!I41</f>
        <v>0.55208333333333326</v>
      </c>
      <c r="J41" s="325"/>
      <c r="K41" s="89"/>
      <c r="L41" s="327">
        <f t="shared" si="9"/>
        <v>0</v>
      </c>
      <c r="M41" s="545">
        <f>Udholdenhed!M41</f>
        <v>0.55555555555555547</v>
      </c>
      <c r="N41" s="325"/>
      <c r="O41" s="325"/>
      <c r="P41" s="89"/>
      <c r="Q41" s="327">
        <f t="shared" si="10"/>
        <v>0</v>
      </c>
      <c r="R41" s="545">
        <f>Udholdenhed!Q41</f>
        <v>0.55902777777777768</v>
      </c>
      <c r="S41" s="325"/>
      <c r="T41" s="325"/>
      <c r="U41" s="89"/>
      <c r="V41" s="327">
        <f t="shared" si="11"/>
        <v>0</v>
      </c>
      <c r="W41" s="329">
        <f>Udholdenhed!U41</f>
        <v>0.56249999999999989</v>
      </c>
      <c r="X41" s="383"/>
      <c r="Y41" s="383"/>
      <c r="Z41" s="384"/>
      <c r="AA41" s="51">
        <f t="shared" si="12"/>
        <v>0</v>
      </c>
      <c r="AB41" s="3">
        <f>Udholdenhed!Y41</f>
        <v>0.5659722222222221</v>
      </c>
      <c r="AC41" s="47"/>
      <c r="AD41" s="53"/>
      <c r="AE41" s="36"/>
      <c r="AF41" s="34"/>
      <c r="AG41" s="34"/>
      <c r="AI41" s="34"/>
      <c r="AK41" s="34"/>
      <c r="AM41" s="34"/>
      <c r="AO41" s="34"/>
      <c r="AQ41" s="34"/>
      <c r="AS41" s="14"/>
      <c r="AU41" s="14"/>
    </row>
    <row r="42" spans="1:47" x14ac:dyDescent="0.2">
      <c r="A42" s="102">
        <f>Udholdenhed!A42</f>
        <v>41</v>
      </c>
      <c r="B42" s="103" t="str">
        <f>Startliste!B42</f>
        <v>AL</v>
      </c>
      <c r="C42" s="102">
        <f>Udholdenhed!C42</f>
        <v>0</v>
      </c>
      <c r="D42" s="155">
        <f>Udholdenhed!D42</f>
        <v>0</v>
      </c>
      <c r="E42" s="156">
        <f>Startliste!E42</f>
        <v>0</v>
      </c>
      <c r="F42" s="89">
        <f>Startliste!F42</f>
        <v>0</v>
      </c>
      <c r="G42" s="104">
        <f>Startliste!G42</f>
        <v>0</v>
      </c>
      <c r="H42" s="544">
        <f>IF((C42=1),Idealtider!$K$3,IF((C42=2),Idealtider!$L$3,IF((C42=3),Idealtider!$M$3,IF((C42=4),Idealtider!$N$3,))))</f>
        <v>0</v>
      </c>
      <c r="I42" s="545">
        <f>Udholdenhed!I42</f>
        <v>0.55555555555555547</v>
      </c>
      <c r="J42" s="325"/>
      <c r="K42" s="89"/>
      <c r="L42" s="327">
        <f t="shared" si="9"/>
        <v>0</v>
      </c>
      <c r="M42" s="545">
        <f>Udholdenhed!M42</f>
        <v>0.55902777777777768</v>
      </c>
      <c r="N42" s="325"/>
      <c r="O42" s="325"/>
      <c r="P42" s="89"/>
      <c r="Q42" s="327">
        <f t="shared" si="10"/>
        <v>0</v>
      </c>
      <c r="R42" s="545">
        <f>Udholdenhed!Q42</f>
        <v>0.56249999999999989</v>
      </c>
      <c r="S42" s="325"/>
      <c r="T42" s="325"/>
      <c r="U42" s="89"/>
      <c r="V42" s="327">
        <f t="shared" si="11"/>
        <v>0</v>
      </c>
      <c r="W42" s="329">
        <f>Udholdenhed!U42</f>
        <v>0.5659722222222221</v>
      </c>
      <c r="X42" s="383"/>
      <c r="Y42" s="383"/>
      <c r="Z42" s="384"/>
      <c r="AA42" s="51">
        <f t="shared" si="12"/>
        <v>0</v>
      </c>
      <c r="AB42" s="3">
        <f>Udholdenhed!Y42</f>
        <v>0.56944444444444431</v>
      </c>
      <c r="AC42" s="47"/>
      <c r="AD42" s="53"/>
      <c r="AE42" s="36"/>
      <c r="AF42" s="34"/>
      <c r="AG42" s="34"/>
      <c r="AI42" s="34"/>
      <c r="AK42" s="34"/>
      <c r="AM42" s="34"/>
      <c r="AO42" s="34"/>
      <c r="AQ42" s="34"/>
      <c r="AS42" s="14"/>
      <c r="AU42" s="14"/>
    </row>
    <row r="43" spans="1:47" x14ac:dyDescent="0.2">
      <c r="A43" s="102">
        <f>Udholdenhed!A43</f>
        <v>42</v>
      </c>
      <c r="B43" s="103" t="str">
        <f>Startliste!B43</f>
        <v>AL</v>
      </c>
      <c r="C43" s="102">
        <f>Udholdenhed!C43</f>
        <v>0</v>
      </c>
      <c r="D43" s="155">
        <f>Udholdenhed!D43</f>
        <v>0</v>
      </c>
      <c r="E43" s="156">
        <f>Startliste!E43</f>
        <v>0</v>
      </c>
      <c r="F43" s="89">
        <f>Startliste!F43</f>
        <v>0</v>
      </c>
      <c r="G43" s="104">
        <f>Startliste!G43</f>
        <v>0</v>
      </c>
      <c r="H43" s="544">
        <f>IF((C43=1),Idealtider!$K$3,IF((C43=2),Idealtider!$L$3,IF((C43=3),Idealtider!$M$3,IF((C43=4),Idealtider!$N$3,))))</f>
        <v>0</v>
      </c>
      <c r="I43" s="545">
        <f>Udholdenhed!I43</f>
        <v>0.55902777777777768</v>
      </c>
      <c r="J43" s="325"/>
      <c r="K43" s="89"/>
      <c r="L43" s="327">
        <f t="shared" si="9"/>
        <v>0</v>
      </c>
      <c r="M43" s="545">
        <f>Udholdenhed!M43</f>
        <v>0.56249999999999989</v>
      </c>
      <c r="N43" s="325"/>
      <c r="O43" s="325"/>
      <c r="P43" s="89"/>
      <c r="Q43" s="327">
        <f t="shared" si="10"/>
        <v>0</v>
      </c>
      <c r="R43" s="545">
        <f>Udholdenhed!Q43</f>
        <v>0.5659722222222221</v>
      </c>
      <c r="S43" s="325"/>
      <c r="T43" s="325"/>
      <c r="U43" s="89"/>
      <c r="V43" s="327">
        <f t="shared" si="11"/>
        <v>0</v>
      </c>
      <c r="W43" s="329">
        <f>Udholdenhed!U43</f>
        <v>0.56944444444444431</v>
      </c>
      <c r="X43" s="383"/>
      <c r="Y43" s="383"/>
      <c r="Z43" s="384"/>
      <c r="AA43" s="51">
        <f t="shared" si="12"/>
        <v>0</v>
      </c>
      <c r="AB43" s="3">
        <f>Udholdenhed!Y43</f>
        <v>0.57291666666666652</v>
      </c>
      <c r="AC43" s="47"/>
      <c r="AD43" s="53"/>
      <c r="AE43" s="36"/>
      <c r="AF43" s="34"/>
      <c r="AG43" s="34"/>
      <c r="AI43" s="34"/>
      <c r="AK43" s="34"/>
      <c r="AM43" s="34"/>
      <c r="AO43" s="34"/>
      <c r="AQ43" s="34"/>
      <c r="AS43" s="14"/>
      <c r="AU43" s="14"/>
    </row>
    <row r="44" spans="1:47" x14ac:dyDescent="0.2">
      <c r="A44" s="102">
        <f>Udholdenhed!A44</f>
        <v>43</v>
      </c>
      <c r="B44" s="103" t="str">
        <f>Startliste!B44</f>
        <v>AL</v>
      </c>
      <c r="C44" s="102">
        <f>Udholdenhed!C44</f>
        <v>0</v>
      </c>
      <c r="D44" s="155">
        <f>Udholdenhed!D44</f>
        <v>0</v>
      </c>
      <c r="E44" s="156">
        <f>Startliste!E44</f>
        <v>0</v>
      </c>
      <c r="F44" s="89">
        <f>Startliste!F44</f>
        <v>0</v>
      </c>
      <c r="G44" s="104">
        <f>Startliste!G44</f>
        <v>0</v>
      </c>
      <c r="H44" s="544">
        <f>IF((C44=1),Idealtider!$K$3,IF((C44=2),Idealtider!$L$3,IF((C44=3),Idealtider!$M$3,IF((C44=4),Idealtider!$N$3,))))</f>
        <v>0</v>
      </c>
      <c r="I44" s="545">
        <f>Udholdenhed!I44</f>
        <v>0.56249999999999989</v>
      </c>
      <c r="J44" s="325"/>
      <c r="K44" s="89"/>
      <c r="L44" s="327">
        <f t="shared" si="9"/>
        <v>0</v>
      </c>
      <c r="M44" s="545">
        <f>Udholdenhed!M44</f>
        <v>0.5659722222222221</v>
      </c>
      <c r="N44" s="325"/>
      <c r="O44" s="325"/>
      <c r="P44" s="89"/>
      <c r="Q44" s="327">
        <f t="shared" si="10"/>
        <v>0</v>
      </c>
      <c r="R44" s="545">
        <f>Udholdenhed!Q44</f>
        <v>0.56944444444444431</v>
      </c>
      <c r="S44" s="325"/>
      <c r="T44" s="325"/>
      <c r="U44" s="89"/>
      <c r="V44" s="327">
        <f t="shared" si="11"/>
        <v>0</v>
      </c>
      <c r="W44" s="329">
        <f>Udholdenhed!U44</f>
        <v>0.57291666666666652</v>
      </c>
      <c r="X44" s="383"/>
      <c r="Y44" s="383"/>
      <c r="Z44" s="384"/>
      <c r="AA44" s="51">
        <f t="shared" si="12"/>
        <v>0</v>
      </c>
      <c r="AB44" s="3">
        <f>Udholdenhed!Y44</f>
        <v>0.57638888888888873</v>
      </c>
      <c r="AC44" s="47"/>
      <c r="AD44" s="53"/>
      <c r="AE44" s="36"/>
      <c r="AF44" s="34"/>
      <c r="AG44" s="34"/>
      <c r="AI44" s="34"/>
      <c r="AK44" s="34"/>
      <c r="AM44" s="34"/>
      <c r="AO44" s="34"/>
      <c r="AQ44" s="34"/>
      <c r="AS44" s="14"/>
      <c r="AU44" s="14"/>
    </row>
    <row r="45" spans="1:47" x14ac:dyDescent="0.2">
      <c r="A45" s="102">
        <f>Udholdenhed!A45</f>
        <v>44</v>
      </c>
      <c r="B45" s="103" t="str">
        <f>Startliste!B45</f>
        <v>AL</v>
      </c>
      <c r="C45" s="102">
        <f>Udholdenhed!C45</f>
        <v>0</v>
      </c>
      <c r="D45" s="155">
        <f>Udholdenhed!D45</f>
        <v>0</v>
      </c>
      <c r="E45" s="156">
        <f>Startliste!E45</f>
        <v>0</v>
      </c>
      <c r="F45" s="89">
        <f>Startliste!F45</f>
        <v>0</v>
      </c>
      <c r="G45" s="104">
        <f>Startliste!G45</f>
        <v>0</v>
      </c>
      <c r="H45" s="544">
        <f>IF((C45=1),Idealtider!$K$3,IF((C45=2),Idealtider!$L$3,IF((C45=3),Idealtider!$M$3,IF((C45=4),Idealtider!$N$3,))))</f>
        <v>0</v>
      </c>
      <c r="I45" s="545">
        <f>Udholdenhed!I45</f>
        <v>0.5659722222222221</v>
      </c>
      <c r="J45" s="325"/>
      <c r="K45" s="89"/>
      <c r="L45" s="327">
        <f t="shared" si="9"/>
        <v>0</v>
      </c>
      <c r="M45" s="545">
        <f>Udholdenhed!M45</f>
        <v>0.56944444444444431</v>
      </c>
      <c r="N45" s="325"/>
      <c r="O45" s="325"/>
      <c r="P45" s="89"/>
      <c r="Q45" s="327">
        <f t="shared" si="10"/>
        <v>0</v>
      </c>
      <c r="R45" s="545">
        <f>Udholdenhed!Q45</f>
        <v>0.57291666666666652</v>
      </c>
      <c r="S45" s="325"/>
      <c r="T45" s="325"/>
      <c r="U45" s="89"/>
      <c r="V45" s="327">
        <f t="shared" si="11"/>
        <v>0</v>
      </c>
      <c r="W45" s="329">
        <f>Udholdenhed!U45</f>
        <v>0.57638888888888873</v>
      </c>
      <c r="X45" s="383"/>
      <c r="Y45" s="383"/>
      <c r="Z45" s="384"/>
      <c r="AA45" s="51">
        <f t="shared" si="12"/>
        <v>0</v>
      </c>
      <c r="AB45" s="3">
        <f>Udholdenhed!Y45</f>
        <v>0.57986111111111094</v>
      </c>
      <c r="AC45" s="47"/>
      <c r="AD45" s="53"/>
      <c r="AE45" s="36"/>
      <c r="AF45" s="34"/>
      <c r="AG45" s="34"/>
      <c r="AI45" s="34"/>
      <c r="AK45" s="34"/>
      <c r="AM45" s="34"/>
      <c r="AO45" s="34"/>
      <c r="AQ45" s="34"/>
      <c r="AS45" s="14"/>
      <c r="AU45" s="14"/>
    </row>
    <row r="46" spans="1:47" x14ac:dyDescent="0.2">
      <c r="A46" s="102">
        <f>Udholdenhed!A46</f>
        <v>45</v>
      </c>
      <c r="B46" s="103" t="str">
        <f>Startliste!B46</f>
        <v>AL</v>
      </c>
      <c r="C46" s="102">
        <f>Udholdenhed!C46</f>
        <v>0</v>
      </c>
      <c r="D46" s="155">
        <f>Udholdenhed!D46</f>
        <v>0</v>
      </c>
      <c r="E46" s="156">
        <f>Startliste!E46</f>
        <v>0</v>
      </c>
      <c r="F46" s="89">
        <f>Startliste!F46</f>
        <v>0</v>
      </c>
      <c r="G46" s="104">
        <f>Startliste!G46</f>
        <v>0</v>
      </c>
      <c r="H46" s="544">
        <f>IF((C46=1),Idealtider!$K$3,IF((C46=2),Idealtider!$L$3,IF((C46=3),Idealtider!$M$3,IF((C46=4),Idealtider!$N$3,))))</f>
        <v>0</v>
      </c>
      <c r="I46" s="545">
        <f>Udholdenhed!I46</f>
        <v>0.56944444444444431</v>
      </c>
      <c r="J46" s="325"/>
      <c r="K46" s="89"/>
      <c r="L46" s="327">
        <f t="shared" si="9"/>
        <v>0</v>
      </c>
      <c r="M46" s="545">
        <f>Udholdenhed!M46</f>
        <v>0.57291666666666652</v>
      </c>
      <c r="N46" s="325"/>
      <c r="O46" s="325"/>
      <c r="P46" s="89"/>
      <c r="Q46" s="327">
        <f t="shared" si="10"/>
        <v>0</v>
      </c>
      <c r="R46" s="545">
        <f>Udholdenhed!Q46</f>
        <v>0.57638888888888873</v>
      </c>
      <c r="S46" s="325"/>
      <c r="T46" s="325"/>
      <c r="U46" s="89"/>
      <c r="V46" s="327">
        <f t="shared" si="11"/>
        <v>0</v>
      </c>
      <c r="W46" s="329">
        <f>Udholdenhed!U46</f>
        <v>0.57986111111111094</v>
      </c>
      <c r="X46" s="383"/>
      <c r="Y46" s="383"/>
      <c r="Z46" s="384"/>
      <c r="AA46" s="51">
        <f t="shared" si="12"/>
        <v>0</v>
      </c>
      <c r="AB46" s="3">
        <f>Udholdenhed!Y46</f>
        <v>0.58333333333333315</v>
      </c>
      <c r="AC46" s="47"/>
      <c r="AD46" s="53"/>
      <c r="AE46" s="36"/>
      <c r="AF46" s="34"/>
      <c r="AG46" s="34"/>
      <c r="AI46" s="34"/>
      <c r="AK46" s="34"/>
      <c r="AM46" s="34"/>
      <c r="AO46" s="34"/>
      <c r="AQ46" s="34"/>
      <c r="AS46" s="14"/>
      <c r="AU46" s="14"/>
    </row>
    <row r="47" spans="1:47" x14ac:dyDescent="0.2">
      <c r="A47" s="102">
        <f>Udholdenhed!A47</f>
        <v>46</v>
      </c>
      <c r="B47" s="103" t="str">
        <f>Startliste!B47</f>
        <v>AL</v>
      </c>
      <c r="C47" s="102">
        <f>Udholdenhed!C47</f>
        <v>0</v>
      </c>
      <c r="D47" s="105"/>
      <c r="E47" s="156">
        <f>Startliste!E47</f>
        <v>0</v>
      </c>
      <c r="F47" s="89">
        <f>Startliste!F47</f>
        <v>0</v>
      </c>
      <c r="G47" s="104">
        <f>Startliste!G47</f>
        <v>0</v>
      </c>
      <c r="H47" s="544">
        <f>IF((C47=1),Idealtider!$K$3,IF((C47=2),Idealtider!$L$3,IF((C47=3),Idealtider!$M$3,IF((C47=4),Idealtider!$N$3,))))</f>
        <v>0</v>
      </c>
      <c r="I47" s="545">
        <f>Udholdenhed!I47</f>
        <v>0.57291666666666652</v>
      </c>
      <c r="J47" s="325"/>
      <c r="K47" s="89"/>
      <c r="L47" s="327">
        <f t="shared" si="9"/>
        <v>0</v>
      </c>
      <c r="M47" s="545">
        <f>Udholdenhed!M47</f>
        <v>0.57638888888888873</v>
      </c>
      <c r="N47" s="325"/>
      <c r="O47" s="325"/>
      <c r="P47" s="89"/>
      <c r="Q47" s="327">
        <f t="shared" si="10"/>
        <v>0</v>
      </c>
      <c r="R47" s="545">
        <f>Udholdenhed!Q47</f>
        <v>0.57986111111111094</v>
      </c>
      <c r="S47" s="325"/>
      <c r="T47" s="325"/>
      <c r="U47" s="89"/>
      <c r="V47" s="327">
        <f t="shared" si="11"/>
        <v>0</v>
      </c>
      <c r="W47" s="329">
        <f>Udholdenhed!U47</f>
        <v>0.58333333333333315</v>
      </c>
      <c r="X47" s="383"/>
      <c r="Y47" s="383"/>
      <c r="Z47" s="384"/>
      <c r="AA47" s="51">
        <f t="shared" si="12"/>
        <v>0</v>
      </c>
      <c r="AB47" s="3">
        <f>Udholdenhed!Y47</f>
        <v>0.58680555555555536</v>
      </c>
      <c r="AC47" s="47"/>
      <c r="AD47" s="53"/>
      <c r="AE47" s="36"/>
      <c r="AF47" s="34"/>
      <c r="AG47" s="34"/>
      <c r="AI47" s="34"/>
      <c r="AK47" s="34"/>
      <c r="AM47" s="34"/>
      <c r="AO47" s="34"/>
      <c r="AQ47" s="34"/>
      <c r="AS47" s="14"/>
      <c r="AU47" s="14"/>
    </row>
    <row r="48" spans="1:47" x14ac:dyDescent="0.2">
      <c r="A48" s="102">
        <f>Udholdenhed!A48</f>
        <v>47</v>
      </c>
      <c r="B48" s="103" t="str">
        <f>Startliste!B48</f>
        <v>AL</v>
      </c>
      <c r="C48" s="102">
        <f>Udholdenhed!C48</f>
        <v>0</v>
      </c>
      <c r="D48" s="105"/>
      <c r="E48" s="156">
        <f>Startliste!E48</f>
        <v>0</v>
      </c>
      <c r="F48" s="89">
        <f>Startliste!F48</f>
        <v>0</v>
      </c>
      <c r="G48" s="104">
        <f>Startliste!G48</f>
        <v>0</v>
      </c>
      <c r="H48" s="544">
        <f>IF((C48=1),Idealtider!$K$3,IF((C48=2),Idealtider!$L$3,IF((C48=3),Idealtider!$M$3,IF((C48=4),Idealtider!$N$3,))))</f>
        <v>0</v>
      </c>
      <c r="I48" s="545">
        <f>Udholdenhed!I48</f>
        <v>0.57638888888888873</v>
      </c>
      <c r="J48" s="325"/>
      <c r="K48" s="89"/>
      <c r="L48" s="327">
        <f t="shared" si="9"/>
        <v>0</v>
      </c>
      <c r="M48" s="545">
        <f>Udholdenhed!M48</f>
        <v>0.57986111111111094</v>
      </c>
      <c r="N48" s="325"/>
      <c r="O48" s="325"/>
      <c r="P48" s="89"/>
      <c r="Q48" s="327">
        <f t="shared" si="10"/>
        <v>0</v>
      </c>
      <c r="R48" s="328">
        <f>Udholdenhed!Q48</f>
        <v>0.58333333333333315</v>
      </c>
      <c r="S48" s="377"/>
      <c r="T48" s="377"/>
      <c r="U48" s="561"/>
      <c r="V48" s="327">
        <f t="shared" si="11"/>
        <v>0</v>
      </c>
      <c r="W48" s="329">
        <f>Udholdenhed!U48</f>
        <v>0.58680555555555536</v>
      </c>
      <c r="X48" s="383"/>
      <c r="Y48" s="383"/>
      <c r="Z48" s="384"/>
      <c r="AA48" s="51">
        <f t="shared" si="12"/>
        <v>0</v>
      </c>
      <c r="AB48" s="3">
        <f>Udholdenhed!Y48</f>
        <v>0.59027777777777757</v>
      </c>
      <c r="AC48" s="47"/>
      <c r="AD48" s="53"/>
      <c r="AE48" s="36"/>
      <c r="AF48" s="34"/>
      <c r="AG48" s="34"/>
      <c r="AI48" s="34"/>
      <c r="AK48" s="34"/>
      <c r="AM48" s="34"/>
      <c r="AO48" s="34"/>
      <c r="AQ48" s="34"/>
      <c r="AS48" s="14"/>
      <c r="AU48" s="14"/>
    </row>
    <row r="49" spans="1:47" x14ac:dyDescent="0.2">
      <c r="A49" s="102">
        <f>Udholdenhed!A49</f>
        <v>48</v>
      </c>
      <c r="B49" s="103" t="str">
        <f>Startliste!B49</f>
        <v>AL</v>
      </c>
      <c r="C49" s="102">
        <f>Udholdenhed!C49</f>
        <v>0</v>
      </c>
      <c r="D49" s="105"/>
      <c r="E49" s="156">
        <f>Startliste!E49</f>
        <v>0</v>
      </c>
      <c r="F49" s="89">
        <f>Startliste!F49</f>
        <v>0</v>
      </c>
      <c r="G49" s="104">
        <f>Startliste!G49</f>
        <v>0</v>
      </c>
      <c r="H49" s="544">
        <f>IF((C49=1),Idealtider!$K$3,IF((C49=2),Idealtider!$L$3,IF((C49=3),Idealtider!$M$3,IF((C49=4),Idealtider!$N$3,))))</f>
        <v>0</v>
      </c>
      <c r="I49" s="545">
        <f>Udholdenhed!I49</f>
        <v>0.57986111111111094</v>
      </c>
      <c r="J49" s="325"/>
      <c r="K49" s="89"/>
      <c r="L49" s="327">
        <f t="shared" si="9"/>
        <v>0</v>
      </c>
      <c r="M49" s="545">
        <f>Udholdenhed!M49</f>
        <v>0.58333333333333315</v>
      </c>
      <c r="N49" s="325"/>
      <c r="O49" s="325"/>
      <c r="P49" s="89"/>
      <c r="Q49" s="327">
        <f t="shared" si="10"/>
        <v>0</v>
      </c>
      <c r="R49" s="328">
        <f>Udholdenhed!Q49</f>
        <v>0.58680555555555536</v>
      </c>
      <c r="S49" s="377"/>
      <c r="T49" s="377"/>
      <c r="U49" s="561"/>
      <c r="V49" s="327">
        <f t="shared" si="11"/>
        <v>0</v>
      </c>
      <c r="W49" s="329">
        <f>Udholdenhed!U49</f>
        <v>0.59027777777777757</v>
      </c>
      <c r="X49" s="383"/>
      <c r="Y49" s="383"/>
      <c r="Z49" s="384"/>
      <c r="AA49" s="51">
        <f t="shared" si="12"/>
        <v>0</v>
      </c>
      <c r="AB49" s="3">
        <f>Udholdenhed!Y49</f>
        <v>0.59374999999999978</v>
      </c>
      <c r="AC49" s="47"/>
      <c r="AD49" s="53"/>
      <c r="AE49" s="36"/>
      <c r="AF49" s="34"/>
      <c r="AG49" s="34"/>
      <c r="AI49" s="34"/>
      <c r="AK49" s="34"/>
      <c r="AM49" s="34"/>
      <c r="AO49" s="34"/>
      <c r="AQ49" s="34"/>
      <c r="AS49" s="14"/>
      <c r="AU49" s="14"/>
    </row>
    <row r="50" spans="1:47" x14ac:dyDescent="0.2">
      <c r="A50" s="102">
        <f>Udholdenhed!A50</f>
        <v>49</v>
      </c>
      <c r="B50" s="103" t="str">
        <f>Startliste!B50</f>
        <v>AL</v>
      </c>
      <c r="C50" s="102">
        <f>Udholdenhed!C50</f>
        <v>0</v>
      </c>
      <c r="D50" s="105"/>
      <c r="E50" s="156">
        <f>Startliste!E50</f>
        <v>0</v>
      </c>
      <c r="F50" s="89">
        <f>Startliste!F50</f>
        <v>0</v>
      </c>
      <c r="G50" s="104">
        <f>Startliste!G50</f>
        <v>0</v>
      </c>
      <c r="H50" s="544">
        <f>IF((C50=1),Idealtider!$K$3,IF((C50=2),Idealtider!$L$3,IF((C50=3),Idealtider!$M$3,IF((C50=4),Idealtider!$N$3,))))</f>
        <v>0</v>
      </c>
      <c r="I50" s="545">
        <f>Udholdenhed!I50</f>
        <v>0.58333333333333315</v>
      </c>
      <c r="J50" s="325"/>
      <c r="K50" s="89"/>
      <c r="L50" s="327">
        <f t="shared" si="9"/>
        <v>0</v>
      </c>
      <c r="M50" s="545">
        <f>Udholdenhed!M50</f>
        <v>0.58680555555555536</v>
      </c>
      <c r="N50" s="325"/>
      <c r="O50" s="325"/>
      <c r="P50" s="89"/>
      <c r="Q50" s="327">
        <f t="shared" si="10"/>
        <v>0</v>
      </c>
      <c r="R50" s="328">
        <f>Udholdenhed!Q50</f>
        <v>0.59027777777777757</v>
      </c>
      <c r="S50" s="377"/>
      <c r="T50" s="377"/>
      <c r="U50" s="561"/>
      <c r="V50" s="327">
        <f t="shared" si="11"/>
        <v>0</v>
      </c>
      <c r="W50" s="329">
        <f>Udholdenhed!U50</f>
        <v>0.59374999999999978</v>
      </c>
      <c r="X50" s="383"/>
      <c r="Y50" s="383"/>
      <c r="Z50" s="384"/>
      <c r="AA50" s="51">
        <f t="shared" si="12"/>
        <v>0</v>
      </c>
      <c r="AB50" s="3">
        <f>Udholdenhed!Y50</f>
        <v>0.59722222222222199</v>
      </c>
      <c r="AC50" s="47"/>
      <c r="AD50" s="53"/>
      <c r="AE50" s="36"/>
      <c r="AF50" s="34"/>
      <c r="AG50" s="34"/>
      <c r="AI50" s="34"/>
      <c r="AK50" s="34"/>
      <c r="AM50" s="34"/>
      <c r="AO50" s="34"/>
      <c r="AQ50" s="34"/>
      <c r="AS50" s="14"/>
      <c r="AU50" s="14"/>
    </row>
    <row r="51" spans="1:47" x14ac:dyDescent="0.2">
      <c r="A51" s="102">
        <f>Udholdenhed!A51</f>
        <v>50</v>
      </c>
      <c r="B51" s="103" t="str">
        <f>Startliste!B51</f>
        <v>AL</v>
      </c>
      <c r="C51" s="102">
        <f>Udholdenhed!C51</f>
        <v>0</v>
      </c>
      <c r="D51" s="105"/>
      <c r="E51" s="156">
        <f>Startliste!E51</f>
        <v>0</v>
      </c>
      <c r="F51" s="89">
        <f>Startliste!F51</f>
        <v>0</v>
      </c>
      <c r="G51" s="104">
        <f>Startliste!G51</f>
        <v>0</v>
      </c>
      <c r="H51" s="544">
        <f>IF((C51=1),Idealtider!$K$3,IF((C51=2),Idealtider!$L$3,IF((C51=3),Idealtider!$M$3,IF((C51=4),Idealtider!$N$3,))))</f>
        <v>0</v>
      </c>
      <c r="I51" s="545">
        <f>Udholdenhed!I51</f>
        <v>0.58680555555555536</v>
      </c>
      <c r="J51" s="325"/>
      <c r="K51" s="89"/>
      <c r="L51" s="327">
        <f t="shared" si="9"/>
        <v>0</v>
      </c>
      <c r="M51" s="545">
        <f>Udholdenhed!M51</f>
        <v>0.59027777777777757</v>
      </c>
      <c r="N51" s="325"/>
      <c r="O51" s="325"/>
      <c r="P51" s="89"/>
      <c r="Q51" s="327">
        <f t="shared" si="10"/>
        <v>0</v>
      </c>
      <c r="R51" s="328">
        <f>Udholdenhed!Q51</f>
        <v>0.59374999999999978</v>
      </c>
      <c r="S51" s="377"/>
      <c r="T51" s="377"/>
      <c r="U51" s="561"/>
      <c r="V51" s="327">
        <f t="shared" si="11"/>
        <v>0</v>
      </c>
      <c r="W51" s="329">
        <f>Udholdenhed!U51</f>
        <v>0.59722222222222199</v>
      </c>
      <c r="X51" s="383"/>
      <c r="Y51" s="383"/>
      <c r="Z51" s="384"/>
      <c r="AA51" s="51">
        <f t="shared" si="12"/>
        <v>0</v>
      </c>
      <c r="AB51" s="3">
        <f>Udholdenhed!Y51</f>
        <v>0.6006944444444442</v>
      </c>
      <c r="AC51" s="47"/>
      <c r="AD51" s="53"/>
      <c r="AE51" s="36"/>
      <c r="AF51" s="34"/>
      <c r="AG51" s="34"/>
      <c r="AI51" s="34"/>
      <c r="AK51" s="34"/>
      <c r="AM51" s="34"/>
      <c r="AO51" s="34"/>
      <c r="AQ51" s="34"/>
      <c r="AS51" s="14"/>
      <c r="AU51" s="14"/>
    </row>
    <row r="52" spans="1:47" x14ac:dyDescent="0.2">
      <c r="A52" s="102">
        <f>Udholdenhed!A52</f>
        <v>51</v>
      </c>
      <c r="B52" s="103" t="str">
        <f>Startliste!B52</f>
        <v>AL</v>
      </c>
      <c r="C52" s="102">
        <f>Udholdenhed!C52</f>
        <v>0</v>
      </c>
      <c r="D52" s="105"/>
      <c r="E52" s="156">
        <f>Startliste!E52</f>
        <v>0</v>
      </c>
      <c r="F52" s="89">
        <f>Startliste!F52</f>
        <v>0</v>
      </c>
      <c r="G52" s="104">
        <f>Startliste!G52</f>
        <v>0</v>
      </c>
      <c r="H52" s="544">
        <f>IF((C52=1),Idealtider!$K$3,IF((C52=2),Idealtider!$L$3,IF((C52=3),Idealtider!$M$3,IF((C52=4),Idealtider!$N$3,))))</f>
        <v>0</v>
      </c>
      <c r="I52" s="545">
        <f>Udholdenhed!I52</f>
        <v>0.59027777777777757</v>
      </c>
      <c r="J52" s="325"/>
      <c r="K52" s="89"/>
      <c r="L52" s="327">
        <f t="shared" si="9"/>
        <v>0</v>
      </c>
      <c r="M52" s="545">
        <f>Udholdenhed!M52</f>
        <v>0.59374999999999978</v>
      </c>
      <c r="N52" s="325"/>
      <c r="O52" s="325"/>
      <c r="P52" s="89"/>
      <c r="Q52" s="327">
        <f t="shared" si="10"/>
        <v>0</v>
      </c>
      <c r="R52" s="328">
        <f>Udholdenhed!Q52</f>
        <v>0.59722222222222199</v>
      </c>
      <c r="S52" s="377"/>
      <c r="T52" s="377"/>
      <c r="U52" s="561"/>
      <c r="V52" s="327">
        <f t="shared" si="11"/>
        <v>0</v>
      </c>
      <c r="W52" s="329">
        <f>Udholdenhed!U52</f>
        <v>0.6006944444444442</v>
      </c>
      <c r="X52" s="383"/>
      <c r="Y52" s="383"/>
      <c r="Z52" s="384"/>
      <c r="AA52" s="51">
        <f t="shared" si="12"/>
        <v>0</v>
      </c>
      <c r="AB52" s="3">
        <f>Udholdenhed!Y52</f>
        <v>0.60416666666666641</v>
      </c>
      <c r="AC52" s="47"/>
      <c r="AD52" s="53"/>
      <c r="AE52" s="36"/>
      <c r="AF52" s="34"/>
      <c r="AG52" s="34"/>
      <c r="AI52" s="34"/>
      <c r="AK52" s="34"/>
      <c r="AM52" s="34"/>
      <c r="AO52" s="34"/>
      <c r="AQ52" s="34"/>
      <c r="AS52" s="14"/>
      <c r="AU52" s="14"/>
    </row>
    <row r="53" spans="1:47" x14ac:dyDescent="0.2">
      <c r="A53" s="102">
        <f>Udholdenhed!A53</f>
        <v>52</v>
      </c>
      <c r="B53" s="103" t="str">
        <f>Startliste!B53</f>
        <v>AL</v>
      </c>
      <c r="C53" s="102">
        <f>Udholdenhed!C53</f>
        <v>0</v>
      </c>
      <c r="D53" s="105"/>
      <c r="E53" s="156">
        <f>Startliste!E53</f>
        <v>0</v>
      </c>
      <c r="F53" s="89">
        <f>Startliste!F53</f>
        <v>0</v>
      </c>
      <c r="G53" s="104">
        <f>Startliste!G53</f>
        <v>0</v>
      </c>
      <c r="H53" s="544">
        <f>IF((C53=1),Idealtider!$K$3,IF((C53=2),Idealtider!$L$3,IF((C53=3),Idealtider!$M$3,IF((C53=4),Idealtider!$N$3,))))</f>
        <v>0</v>
      </c>
      <c r="I53" s="545">
        <f>Udholdenhed!I53</f>
        <v>0.59374999999999978</v>
      </c>
      <c r="J53" s="325"/>
      <c r="K53" s="89"/>
      <c r="L53" s="327">
        <f t="shared" si="9"/>
        <v>0</v>
      </c>
      <c r="M53" s="545">
        <f>Udholdenhed!M53</f>
        <v>0.59722222222222199</v>
      </c>
      <c r="N53" s="325"/>
      <c r="O53" s="325"/>
      <c r="P53" s="89"/>
      <c r="Q53" s="327">
        <f t="shared" si="10"/>
        <v>0</v>
      </c>
      <c r="R53" s="328">
        <f>Udholdenhed!Q53</f>
        <v>0.6006944444444442</v>
      </c>
      <c r="S53" s="377"/>
      <c r="T53" s="377"/>
      <c r="U53" s="561"/>
      <c r="V53" s="327">
        <f t="shared" si="11"/>
        <v>0</v>
      </c>
      <c r="W53" s="329">
        <f>Udholdenhed!U53</f>
        <v>0.60416666666666641</v>
      </c>
      <c r="X53" s="383"/>
      <c r="Y53" s="383"/>
      <c r="Z53" s="384"/>
      <c r="AA53" s="51">
        <f t="shared" si="12"/>
        <v>0</v>
      </c>
      <c r="AB53" s="3">
        <f>Udholdenhed!Y53</f>
        <v>0.60763888888888862</v>
      </c>
      <c r="AC53" s="47"/>
      <c r="AD53" s="53"/>
      <c r="AE53" s="36"/>
      <c r="AF53" s="34"/>
      <c r="AG53" s="34"/>
      <c r="AI53" s="34"/>
      <c r="AK53" s="34"/>
      <c r="AM53" s="34"/>
      <c r="AO53" s="34"/>
      <c r="AQ53" s="34"/>
      <c r="AS53" s="14"/>
      <c r="AU53" s="14"/>
    </row>
    <row r="54" spans="1:47" x14ac:dyDescent="0.2">
      <c r="A54" s="102">
        <f>Udholdenhed!A54</f>
        <v>53</v>
      </c>
      <c r="B54" s="103" t="str">
        <f>Startliste!B54</f>
        <v>AL</v>
      </c>
      <c r="C54" s="102">
        <f>Udholdenhed!C54</f>
        <v>0</v>
      </c>
      <c r="D54" s="105"/>
      <c r="E54" s="156">
        <f>Startliste!E54</f>
        <v>0</v>
      </c>
      <c r="F54" s="89">
        <f>Startliste!F54</f>
        <v>0</v>
      </c>
      <c r="G54" s="104">
        <f>Startliste!G54</f>
        <v>0</v>
      </c>
      <c r="H54" s="544">
        <f>IF((C54=1),Idealtider!$K$3,IF((C54=2),Idealtider!$L$3,IF((C54=3),Idealtider!$M$3,IF((C54=4),Idealtider!$N$3,))))</f>
        <v>0</v>
      </c>
      <c r="I54" s="545">
        <f>Udholdenhed!I54</f>
        <v>0.59722222222222199</v>
      </c>
      <c r="J54" s="325"/>
      <c r="K54" s="89"/>
      <c r="L54" s="327">
        <f t="shared" si="9"/>
        <v>0</v>
      </c>
      <c r="M54" s="545">
        <f>Udholdenhed!M54</f>
        <v>0.6006944444444442</v>
      </c>
      <c r="N54" s="325"/>
      <c r="O54" s="325"/>
      <c r="P54" s="89"/>
      <c r="Q54" s="327">
        <f t="shared" si="10"/>
        <v>0</v>
      </c>
      <c r="R54" s="328">
        <f>Udholdenhed!Q54</f>
        <v>0.60416666666666641</v>
      </c>
      <c r="S54" s="377"/>
      <c r="T54" s="377"/>
      <c r="U54" s="561"/>
      <c r="V54" s="327">
        <f t="shared" si="11"/>
        <v>0</v>
      </c>
      <c r="W54" s="329">
        <f>Udholdenhed!U54</f>
        <v>0.60763888888888862</v>
      </c>
      <c r="X54" s="383"/>
      <c r="Y54" s="383"/>
      <c r="Z54" s="384"/>
      <c r="AA54" s="51">
        <f t="shared" si="12"/>
        <v>0</v>
      </c>
      <c r="AB54" s="3">
        <f>Udholdenhed!Y54</f>
        <v>0.61111111111111083</v>
      </c>
      <c r="AC54" s="47"/>
      <c r="AD54" s="53"/>
      <c r="AE54" s="36"/>
      <c r="AF54" s="34"/>
      <c r="AG54" s="34"/>
      <c r="AI54" s="34"/>
      <c r="AK54" s="34"/>
      <c r="AM54" s="34"/>
      <c r="AO54" s="34"/>
      <c r="AQ54" s="34"/>
      <c r="AS54" s="14"/>
      <c r="AU54" s="14"/>
    </row>
    <row r="55" spans="1:47" x14ac:dyDescent="0.2">
      <c r="A55" s="102">
        <f>Udholdenhed!A55</f>
        <v>54</v>
      </c>
      <c r="B55" s="103" t="str">
        <f>Startliste!B55</f>
        <v>AL</v>
      </c>
      <c r="C55" s="102">
        <f>Udholdenhed!C55</f>
        <v>0</v>
      </c>
      <c r="D55" s="105"/>
      <c r="E55" s="156">
        <f>Startliste!E55</f>
        <v>0</v>
      </c>
      <c r="F55" s="89">
        <f>Startliste!F55</f>
        <v>0</v>
      </c>
      <c r="G55" s="104">
        <f>Startliste!G55</f>
        <v>0</v>
      </c>
      <c r="H55" s="544">
        <f>IF((C55=1),Idealtider!$K$3,IF((C55=2),Idealtider!$L$3,IF((C55=3),Idealtider!$M$3,IF((C55=4),Idealtider!$N$3,))))</f>
        <v>0</v>
      </c>
      <c r="I55" s="545">
        <f>Udholdenhed!I55</f>
        <v>0.6006944444444442</v>
      </c>
      <c r="J55" s="325"/>
      <c r="K55" s="89"/>
      <c r="L55" s="327">
        <f t="shared" si="9"/>
        <v>0</v>
      </c>
      <c r="M55" s="545">
        <f>Udholdenhed!M55</f>
        <v>0.60416666666666641</v>
      </c>
      <c r="N55" s="325"/>
      <c r="O55" s="325"/>
      <c r="P55" s="89"/>
      <c r="Q55" s="327">
        <f t="shared" si="10"/>
        <v>0</v>
      </c>
      <c r="R55" s="328">
        <f>Udholdenhed!Q55</f>
        <v>0.60763888888888862</v>
      </c>
      <c r="S55" s="377"/>
      <c r="T55" s="377"/>
      <c r="U55" s="561"/>
      <c r="V55" s="327">
        <f t="shared" si="11"/>
        <v>0</v>
      </c>
      <c r="W55" s="329">
        <f>Udholdenhed!U55</f>
        <v>0.61111111111111083</v>
      </c>
      <c r="X55" s="383"/>
      <c r="Y55" s="383"/>
      <c r="Z55" s="384"/>
      <c r="AA55" s="51">
        <f t="shared" si="12"/>
        <v>0</v>
      </c>
      <c r="AB55" s="3">
        <f>Udholdenhed!Y55</f>
        <v>0.61458333333333304</v>
      </c>
      <c r="AC55" s="47"/>
      <c r="AD55" s="53"/>
      <c r="AE55" s="36"/>
      <c r="AF55" s="34"/>
      <c r="AG55" s="34"/>
      <c r="AI55" s="34"/>
      <c r="AK55" s="34"/>
      <c r="AM55" s="34"/>
      <c r="AO55" s="34"/>
      <c r="AQ55" s="34"/>
      <c r="AS55" s="14"/>
      <c r="AU55" s="14"/>
    </row>
    <row r="56" spans="1:47" x14ac:dyDescent="0.2">
      <c r="A56" s="102">
        <f>Udholdenhed!A56</f>
        <v>55</v>
      </c>
      <c r="B56" s="103" t="str">
        <f>Startliste!B56</f>
        <v>AL</v>
      </c>
      <c r="C56" s="102">
        <f>Udholdenhed!C56</f>
        <v>0</v>
      </c>
      <c r="D56" s="105"/>
      <c r="E56" s="156">
        <f>Startliste!E56</f>
        <v>0</v>
      </c>
      <c r="F56" s="89">
        <f>Startliste!F56</f>
        <v>0</v>
      </c>
      <c r="G56" s="104">
        <f>Startliste!G56</f>
        <v>0</v>
      </c>
      <c r="H56" s="544">
        <f>IF((C56=1),Idealtider!$K$3,IF((C56=2),Idealtider!$L$3,IF((C56=3),Idealtider!$M$3,IF((C56=4),Idealtider!$N$3,))))</f>
        <v>0</v>
      </c>
      <c r="I56" s="545">
        <f>Udholdenhed!I56</f>
        <v>0.60416666666666641</v>
      </c>
      <c r="J56" s="325"/>
      <c r="K56" s="89"/>
      <c r="L56" s="327">
        <f t="shared" si="9"/>
        <v>0</v>
      </c>
      <c r="M56" s="545">
        <f>Udholdenhed!M56</f>
        <v>0.60763888888888862</v>
      </c>
      <c r="N56" s="325"/>
      <c r="O56" s="325"/>
      <c r="P56" s="89"/>
      <c r="Q56" s="327">
        <f t="shared" si="10"/>
        <v>0</v>
      </c>
      <c r="R56" s="328">
        <f>Udholdenhed!Q56</f>
        <v>0.61111111111111083</v>
      </c>
      <c r="S56" s="377"/>
      <c r="T56" s="377"/>
      <c r="U56" s="561"/>
      <c r="V56" s="327">
        <f t="shared" si="11"/>
        <v>0</v>
      </c>
      <c r="W56" s="329">
        <f>Udholdenhed!U56</f>
        <v>0.61458333333333304</v>
      </c>
      <c r="X56" s="383"/>
      <c r="Y56" s="383"/>
      <c r="Z56" s="384"/>
      <c r="AA56" s="51">
        <f t="shared" si="12"/>
        <v>0</v>
      </c>
      <c r="AB56" s="3">
        <f>Udholdenhed!Y56</f>
        <v>0.61805555555555525</v>
      </c>
      <c r="AC56" s="47"/>
      <c r="AD56" s="53"/>
      <c r="AE56" s="36"/>
      <c r="AF56" s="34"/>
      <c r="AG56" s="34"/>
      <c r="AI56" s="34"/>
      <c r="AK56" s="34"/>
      <c r="AM56" s="34"/>
      <c r="AO56" s="34"/>
      <c r="AQ56" s="34"/>
      <c r="AS56" s="14"/>
      <c r="AU56" s="14"/>
    </row>
    <row r="57" spans="1:47" x14ac:dyDescent="0.2">
      <c r="A57" s="102">
        <f>Udholdenhed!A57</f>
        <v>56</v>
      </c>
      <c r="B57" s="103" t="str">
        <f>Startliste!B57</f>
        <v>AL</v>
      </c>
      <c r="C57" s="102">
        <f>Udholdenhed!C57</f>
        <v>0</v>
      </c>
      <c r="D57" s="105"/>
      <c r="E57" s="156">
        <f>Startliste!E57</f>
        <v>0</v>
      </c>
      <c r="F57" s="89">
        <f>Startliste!F57</f>
        <v>0</v>
      </c>
      <c r="G57" s="104">
        <f>Startliste!G57</f>
        <v>0</v>
      </c>
      <c r="H57" s="544">
        <f>IF((C57=1),Idealtider!$K$3,IF((C57=2),Idealtider!$L$3,IF((C57=3),Idealtider!$M$3,IF((C57=4),Idealtider!$N$3,))))</f>
        <v>0</v>
      </c>
      <c r="I57" s="545">
        <f>Udholdenhed!I57</f>
        <v>0.60763888888888862</v>
      </c>
      <c r="J57" s="325"/>
      <c r="K57" s="89"/>
      <c r="L57" s="327">
        <f t="shared" si="9"/>
        <v>0</v>
      </c>
      <c r="M57" s="545">
        <f>Udholdenhed!M57</f>
        <v>0.61111111111111083</v>
      </c>
      <c r="N57" s="325"/>
      <c r="O57" s="325"/>
      <c r="P57" s="89"/>
      <c r="Q57" s="327">
        <f t="shared" si="10"/>
        <v>0</v>
      </c>
      <c r="R57" s="328">
        <f>Udholdenhed!Q57</f>
        <v>0.61458333333333304</v>
      </c>
      <c r="S57" s="377"/>
      <c r="T57" s="377"/>
      <c r="U57" s="561"/>
      <c r="V57" s="327">
        <f t="shared" si="11"/>
        <v>0</v>
      </c>
      <c r="W57" s="329">
        <f>Udholdenhed!U57</f>
        <v>0.61805555555555525</v>
      </c>
      <c r="X57" s="383"/>
      <c r="Y57" s="383"/>
      <c r="Z57" s="384"/>
      <c r="AA57" s="51">
        <f t="shared" si="12"/>
        <v>0</v>
      </c>
      <c r="AB57" s="3">
        <f>Udholdenhed!Y57</f>
        <v>0.62152777777777746</v>
      </c>
      <c r="AC57" s="47"/>
      <c r="AD57" s="53"/>
      <c r="AE57" s="36"/>
      <c r="AF57" s="34"/>
      <c r="AG57" s="34"/>
      <c r="AI57" s="34"/>
      <c r="AK57" s="34"/>
      <c r="AM57" s="34"/>
      <c r="AO57" s="34"/>
      <c r="AQ57" s="34"/>
      <c r="AS57" s="14"/>
      <c r="AU57" s="14"/>
    </row>
    <row r="58" spans="1:47" x14ac:dyDescent="0.2">
      <c r="A58" s="102">
        <f>Udholdenhed!A58</f>
        <v>57</v>
      </c>
      <c r="B58" s="103" t="str">
        <f>Startliste!B58</f>
        <v>AL</v>
      </c>
      <c r="C58" s="102">
        <f>Udholdenhed!C58</f>
        <v>0</v>
      </c>
      <c r="D58" s="105"/>
      <c r="E58" s="156">
        <f>Startliste!E58</f>
        <v>0</v>
      </c>
      <c r="F58" s="89">
        <f>Startliste!F58</f>
        <v>0</v>
      </c>
      <c r="G58" s="104">
        <f>Startliste!G58</f>
        <v>0</v>
      </c>
      <c r="H58" s="544">
        <f>IF((C58=1),Idealtider!$K$3,IF((C58=2),Idealtider!$L$3,IF((C58=3),Idealtider!$M$3,IF((C58=4),Idealtider!$N$3,))))</f>
        <v>0</v>
      </c>
      <c r="I58" s="545">
        <f>Udholdenhed!I58</f>
        <v>0.61111111111111083</v>
      </c>
      <c r="J58" s="325"/>
      <c r="K58" s="89"/>
      <c r="L58" s="327">
        <f t="shared" si="9"/>
        <v>0</v>
      </c>
      <c r="M58" s="545">
        <f>Udholdenhed!M58</f>
        <v>0.61458333333333304</v>
      </c>
      <c r="N58" s="325"/>
      <c r="O58" s="325"/>
      <c r="P58" s="89"/>
      <c r="Q58" s="327">
        <f t="shared" si="10"/>
        <v>0</v>
      </c>
      <c r="R58" s="328">
        <f>Udholdenhed!Q58</f>
        <v>0.61805555555555525</v>
      </c>
      <c r="S58" s="377"/>
      <c r="T58" s="377"/>
      <c r="U58" s="561"/>
      <c r="V58" s="327">
        <f t="shared" si="11"/>
        <v>0</v>
      </c>
      <c r="W58" s="329">
        <f>Udholdenhed!U58</f>
        <v>0.62152777777777746</v>
      </c>
      <c r="X58" s="383"/>
      <c r="Y58" s="383"/>
      <c r="Z58" s="384"/>
      <c r="AA58" s="51">
        <f t="shared" si="12"/>
        <v>0</v>
      </c>
      <c r="AB58" s="3">
        <f>Udholdenhed!Y58</f>
        <v>0.62499999999999967</v>
      </c>
      <c r="AC58" s="47"/>
      <c r="AD58" s="53"/>
      <c r="AE58" s="36"/>
      <c r="AF58" s="34"/>
      <c r="AG58" s="34"/>
      <c r="AI58" s="34"/>
      <c r="AK58" s="34"/>
      <c r="AM58" s="34"/>
      <c r="AO58" s="34"/>
      <c r="AQ58" s="34"/>
      <c r="AS58" s="14"/>
      <c r="AU58" s="14"/>
    </row>
    <row r="59" spans="1:47" x14ac:dyDescent="0.2">
      <c r="A59" s="102">
        <f>Udholdenhed!A59</f>
        <v>58</v>
      </c>
      <c r="B59" s="103" t="str">
        <f>Startliste!B59</f>
        <v>AL</v>
      </c>
      <c r="C59" s="102">
        <f>Udholdenhed!C59</f>
        <v>0</v>
      </c>
      <c r="D59" s="105"/>
      <c r="E59" s="156">
        <f>Startliste!E59</f>
        <v>0</v>
      </c>
      <c r="F59" s="89">
        <f>Startliste!F59</f>
        <v>0</v>
      </c>
      <c r="G59" s="104">
        <f>Startliste!G59</f>
        <v>0</v>
      </c>
      <c r="H59" s="544">
        <f>IF((C59=1),Idealtider!$K$3,IF((C59=2),Idealtider!$L$3,IF((C59=3),Idealtider!$M$3,IF((C59=4),Idealtider!$N$3,))))</f>
        <v>0</v>
      </c>
      <c r="I59" s="545">
        <f>Udholdenhed!I59</f>
        <v>0.61458333333333304</v>
      </c>
      <c r="J59" s="325"/>
      <c r="K59" s="89"/>
      <c r="L59" s="327">
        <f t="shared" si="9"/>
        <v>0</v>
      </c>
      <c r="M59" s="545">
        <f>Udholdenhed!M59</f>
        <v>0.61805555555555525</v>
      </c>
      <c r="N59" s="325"/>
      <c r="O59" s="325"/>
      <c r="P59" s="89"/>
      <c r="Q59" s="327">
        <f t="shared" si="10"/>
        <v>0</v>
      </c>
      <c r="R59" s="328">
        <f>Udholdenhed!Q59</f>
        <v>0.62152777777777746</v>
      </c>
      <c r="S59" s="377"/>
      <c r="T59" s="377"/>
      <c r="U59" s="561"/>
      <c r="V59" s="327">
        <f t="shared" si="11"/>
        <v>0</v>
      </c>
      <c r="W59" s="329">
        <f>Udholdenhed!U59</f>
        <v>0.62499999999999967</v>
      </c>
      <c r="X59" s="383"/>
      <c r="Y59" s="383"/>
      <c r="Z59" s="384"/>
      <c r="AA59" s="51">
        <f t="shared" si="12"/>
        <v>0</v>
      </c>
      <c r="AB59" s="3">
        <f>Udholdenhed!Y59</f>
        <v>0.62847222222222188</v>
      </c>
      <c r="AC59" s="47"/>
      <c r="AD59" s="53"/>
      <c r="AE59" s="36"/>
      <c r="AF59" s="34"/>
      <c r="AG59" s="34"/>
      <c r="AI59" s="34"/>
      <c r="AK59" s="34"/>
      <c r="AM59" s="34"/>
      <c r="AO59" s="34"/>
      <c r="AQ59" s="34"/>
      <c r="AS59" s="14"/>
      <c r="AU59" s="14"/>
    </row>
    <row r="60" spans="1:47" ht="12.75" customHeight="1" x14ac:dyDescent="0.2">
      <c r="A60" s="102">
        <f>Udholdenhed!A60</f>
        <v>59</v>
      </c>
      <c r="B60" s="103" t="str">
        <f>Startliste!B60</f>
        <v>AL</v>
      </c>
      <c r="C60" s="102">
        <f>Udholdenhed!C60</f>
        <v>0</v>
      </c>
      <c r="D60" s="105"/>
      <c r="E60" s="156"/>
      <c r="F60" s="89"/>
      <c r="G60" s="104"/>
      <c r="H60" s="562"/>
      <c r="I60" s="545">
        <f>Udholdenhed!I60</f>
        <v>0.61805555555555525</v>
      </c>
      <c r="J60" s="325"/>
      <c r="K60" s="89"/>
      <c r="L60" s="327">
        <f t="shared" si="9"/>
        <v>0</v>
      </c>
      <c r="M60" s="545">
        <f>Udholdenhed!M60</f>
        <v>0.62152777777777746</v>
      </c>
      <c r="N60" s="325"/>
      <c r="O60" s="325"/>
      <c r="P60" s="89"/>
      <c r="Q60" s="327">
        <f t="shared" si="10"/>
        <v>0</v>
      </c>
      <c r="R60" s="328">
        <f>Udholdenhed!Q60</f>
        <v>0.62499999999999967</v>
      </c>
      <c r="S60" s="377"/>
      <c r="T60" s="377"/>
      <c r="U60" s="561"/>
      <c r="V60" s="327">
        <f t="shared" si="11"/>
        <v>0</v>
      </c>
      <c r="W60" s="329">
        <f>Udholdenhed!U60</f>
        <v>0.62847222222222188</v>
      </c>
      <c r="X60" s="383"/>
      <c r="Y60" s="383"/>
      <c r="Z60" s="384"/>
      <c r="AA60" s="51">
        <f t="shared" si="12"/>
        <v>0</v>
      </c>
      <c r="AB60" s="3">
        <f>Udholdenhed!Y60</f>
        <v>0.63194444444444409</v>
      </c>
      <c r="AC60" s="47"/>
      <c r="AD60" s="53"/>
      <c r="AE60" s="36"/>
    </row>
    <row r="61" spans="1:47" ht="12.75" customHeight="1" x14ac:dyDescent="0.2">
      <c r="A61" s="102">
        <f>Udholdenhed!A61</f>
        <v>60</v>
      </c>
      <c r="B61" s="103" t="str">
        <f>Startliste!B61</f>
        <v>AL</v>
      </c>
      <c r="C61" s="102">
        <f>Udholdenhed!C61</f>
        <v>0</v>
      </c>
      <c r="D61" s="105"/>
      <c r="E61" s="156"/>
      <c r="F61" s="89"/>
      <c r="G61" s="104"/>
      <c r="H61" s="562"/>
      <c r="I61" s="545">
        <f>Udholdenhed!I61</f>
        <v>0.62152777777777746</v>
      </c>
      <c r="J61" s="325"/>
      <c r="K61" s="89"/>
      <c r="L61" s="327">
        <f t="shared" si="9"/>
        <v>0</v>
      </c>
      <c r="M61" s="545">
        <f>Udholdenhed!M61</f>
        <v>0.62499999999999967</v>
      </c>
      <c r="N61" s="325"/>
      <c r="O61" s="325"/>
      <c r="P61" s="89"/>
      <c r="Q61" s="327">
        <f t="shared" si="10"/>
        <v>0</v>
      </c>
      <c r="R61" s="328">
        <f>Udholdenhed!Q61</f>
        <v>0.62847222222222188</v>
      </c>
      <c r="S61" s="377"/>
      <c r="T61" s="377"/>
      <c r="U61" s="561"/>
      <c r="V61" s="327">
        <f t="shared" si="11"/>
        <v>0</v>
      </c>
      <c r="W61" s="329">
        <f>Udholdenhed!U61</f>
        <v>0.63194444444444409</v>
      </c>
      <c r="X61" s="383"/>
      <c r="Y61" s="383"/>
      <c r="Z61" s="384"/>
      <c r="AA61" s="51">
        <f t="shared" si="12"/>
        <v>0</v>
      </c>
      <c r="AB61" s="3">
        <f>Udholdenhed!Y61</f>
        <v>0.6354166666666663</v>
      </c>
      <c r="AC61" s="47"/>
      <c r="AD61" s="53"/>
      <c r="AE61" s="36"/>
    </row>
    <row r="62" spans="1:47" ht="12.75" customHeight="1" x14ac:dyDescent="0.2">
      <c r="A62" s="102">
        <f>Udholdenhed!A62</f>
        <v>61</v>
      </c>
      <c r="B62" s="103" t="str">
        <f>Startliste!B62</f>
        <v>AL</v>
      </c>
      <c r="C62" s="102">
        <f>Udholdenhed!C62</f>
        <v>0</v>
      </c>
      <c r="D62" s="563">
        <f>Udholdenhed!D62</f>
        <v>0</v>
      </c>
      <c r="E62" s="156"/>
      <c r="F62" s="89"/>
      <c r="G62" s="104"/>
      <c r="H62" s="562"/>
      <c r="I62" s="545">
        <f>Udholdenhed!I62</f>
        <v>0.62499999999999967</v>
      </c>
      <c r="J62" s="325"/>
      <c r="K62" s="89"/>
      <c r="L62" s="327">
        <f t="shared" si="9"/>
        <v>0</v>
      </c>
      <c r="M62" s="545">
        <f>Udholdenhed!M62</f>
        <v>0.62847222222222188</v>
      </c>
      <c r="N62" s="325"/>
      <c r="O62" s="325"/>
      <c r="P62" s="89"/>
      <c r="Q62" s="327">
        <f t="shared" si="10"/>
        <v>0</v>
      </c>
      <c r="R62" s="328">
        <f>Udholdenhed!Q62</f>
        <v>0.63194444444444409</v>
      </c>
      <c r="S62" s="377"/>
      <c r="T62" s="377"/>
      <c r="U62" s="561"/>
      <c r="V62" s="327">
        <f t="shared" si="11"/>
        <v>0</v>
      </c>
      <c r="W62" s="329">
        <f>Udholdenhed!U62</f>
        <v>0.6354166666666663</v>
      </c>
      <c r="X62" s="383"/>
      <c r="Y62" s="383"/>
      <c r="Z62" s="384"/>
      <c r="AA62" s="51">
        <f t="shared" si="12"/>
        <v>0</v>
      </c>
      <c r="AB62" s="3">
        <f>Udholdenhed!Y62</f>
        <v>0.63888888888888851</v>
      </c>
      <c r="AC62" s="47"/>
      <c r="AD62" s="53"/>
      <c r="AE62" s="36"/>
    </row>
    <row r="63" spans="1:47" ht="12.75" customHeight="1" x14ac:dyDescent="0.2">
      <c r="A63" s="102">
        <f>Udholdenhed!A63</f>
        <v>62</v>
      </c>
      <c r="B63" s="103" t="str">
        <f>Startliste!B63</f>
        <v>AL</v>
      </c>
      <c r="C63" s="102">
        <f>Udholdenhed!C63</f>
        <v>0</v>
      </c>
      <c r="D63" s="155">
        <f>Udholdenhed!D63</f>
        <v>0</v>
      </c>
      <c r="E63" s="156"/>
      <c r="F63" s="89"/>
      <c r="G63" s="104"/>
      <c r="H63" s="562"/>
      <c r="I63" s="545">
        <f>Udholdenhed!I63</f>
        <v>0.62847222222222188</v>
      </c>
      <c r="J63" s="325"/>
      <c r="K63" s="89"/>
      <c r="L63" s="327">
        <f t="shared" si="9"/>
        <v>0</v>
      </c>
      <c r="M63" s="545">
        <f>Udholdenhed!M63</f>
        <v>0.63194444444444409</v>
      </c>
      <c r="N63" s="325"/>
      <c r="O63" s="325"/>
      <c r="P63" s="89"/>
      <c r="Q63" s="327">
        <f t="shared" si="10"/>
        <v>0</v>
      </c>
      <c r="R63" s="328">
        <f>Udholdenhed!Q63</f>
        <v>0.6354166666666663</v>
      </c>
      <c r="S63" s="377"/>
      <c r="T63" s="377"/>
      <c r="U63" s="561"/>
      <c r="V63" s="327">
        <f t="shared" si="11"/>
        <v>0</v>
      </c>
      <c r="W63" s="329">
        <f>Udholdenhed!U63</f>
        <v>0.63888888888888851</v>
      </c>
      <c r="X63" s="383"/>
      <c r="Y63" s="383"/>
      <c r="Z63" s="384"/>
      <c r="AA63" s="51">
        <f t="shared" si="12"/>
        <v>0</v>
      </c>
      <c r="AB63" s="3">
        <f>Udholdenhed!Y63</f>
        <v>0.64236111111111072</v>
      </c>
      <c r="AC63" s="47"/>
      <c r="AD63" s="53"/>
      <c r="AE63" s="36"/>
    </row>
    <row r="64" spans="1:47" ht="12.75" customHeight="1" x14ac:dyDescent="0.2">
      <c r="A64" s="102">
        <f>Udholdenhed!A64</f>
        <v>63</v>
      </c>
      <c r="B64" s="103" t="str">
        <f>Startliste!B64</f>
        <v>AL</v>
      </c>
      <c r="C64" s="102">
        <f>Udholdenhed!C64</f>
        <v>0</v>
      </c>
      <c r="D64" s="155">
        <f>Udholdenhed!D64</f>
        <v>0</v>
      </c>
      <c r="E64" s="156"/>
      <c r="F64" s="89"/>
      <c r="G64" s="104"/>
      <c r="H64" s="562"/>
      <c r="I64" s="545">
        <f>Udholdenhed!I64</f>
        <v>0.63194444444444409</v>
      </c>
      <c r="J64" s="325"/>
      <c r="K64" s="89"/>
      <c r="L64" s="327">
        <f t="shared" si="9"/>
        <v>0</v>
      </c>
      <c r="M64" s="545">
        <f>Udholdenhed!M64</f>
        <v>0.6354166666666663</v>
      </c>
      <c r="N64" s="325"/>
      <c r="O64" s="325"/>
      <c r="P64" s="89"/>
      <c r="Q64" s="327">
        <f t="shared" si="10"/>
        <v>0</v>
      </c>
      <c r="R64" s="328">
        <f>Udholdenhed!Q64</f>
        <v>0.63888888888888851</v>
      </c>
      <c r="S64" s="377"/>
      <c r="T64" s="377"/>
      <c r="U64" s="561"/>
      <c r="V64" s="327">
        <f t="shared" si="11"/>
        <v>0</v>
      </c>
      <c r="W64" s="329">
        <f>Udholdenhed!U64</f>
        <v>0.64236111111111072</v>
      </c>
      <c r="X64" s="383"/>
      <c r="Y64" s="383"/>
      <c r="Z64" s="384"/>
      <c r="AA64" s="51">
        <f t="shared" si="12"/>
        <v>0</v>
      </c>
      <c r="AB64" s="3">
        <f>Udholdenhed!Y64</f>
        <v>0.64583333333333293</v>
      </c>
      <c r="AC64" s="47"/>
      <c r="AD64" s="53"/>
      <c r="AE64" s="36"/>
    </row>
    <row r="65" spans="1:31" ht="12.75" customHeight="1" x14ac:dyDescent="0.2">
      <c r="A65" s="102">
        <f>Udholdenhed!A65</f>
        <v>64</v>
      </c>
      <c r="B65" s="103" t="str">
        <f>Startliste!B65</f>
        <v>AL</v>
      </c>
      <c r="C65" s="102">
        <f>Udholdenhed!C65</f>
        <v>0</v>
      </c>
      <c r="D65" s="155">
        <f>Udholdenhed!D65</f>
        <v>0</v>
      </c>
      <c r="E65" s="156"/>
      <c r="F65" s="89"/>
      <c r="G65" s="104"/>
      <c r="H65" s="562"/>
      <c r="I65" s="545">
        <f>Udholdenhed!I65</f>
        <v>0.6354166666666663</v>
      </c>
      <c r="J65" s="325"/>
      <c r="K65" s="89"/>
      <c r="L65" s="327">
        <f t="shared" si="9"/>
        <v>0</v>
      </c>
      <c r="M65" s="545">
        <f>Udholdenhed!M65</f>
        <v>0.63888888888888851</v>
      </c>
      <c r="N65" s="325"/>
      <c r="O65" s="325"/>
      <c r="P65" s="89"/>
      <c r="Q65" s="327">
        <f t="shared" si="10"/>
        <v>0</v>
      </c>
      <c r="R65" s="328">
        <f>Udholdenhed!Q65</f>
        <v>0.64236111111111072</v>
      </c>
      <c r="S65" s="377"/>
      <c r="T65" s="377"/>
      <c r="U65" s="561"/>
      <c r="V65" s="327">
        <f t="shared" si="11"/>
        <v>0</v>
      </c>
      <c r="W65" s="329">
        <f>Udholdenhed!U65</f>
        <v>0.64583333333333293</v>
      </c>
      <c r="X65" s="383"/>
      <c r="Y65" s="383"/>
      <c r="Z65" s="384"/>
      <c r="AA65" s="51">
        <f t="shared" si="12"/>
        <v>0</v>
      </c>
      <c r="AB65" s="3">
        <f>Udholdenhed!Y65</f>
        <v>0.64930555555555514</v>
      </c>
      <c r="AC65" s="47"/>
      <c r="AD65" s="53"/>
      <c r="AE65" s="36"/>
    </row>
    <row r="66" spans="1:31" ht="12.75" customHeight="1" x14ac:dyDescent="0.2">
      <c r="A66" s="102">
        <f>Udholdenhed!A66</f>
        <v>65</v>
      </c>
      <c r="B66" s="103" t="str">
        <f>Startliste!B66</f>
        <v>AL</v>
      </c>
      <c r="C66" s="102">
        <f>Udholdenhed!C66</f>
        <v>0</v>
      </c>
      <c r="D66" s="155">
        <f>Udholdenhed!D66</f>
        <v>0</v>
      </c>
      <c r="E66" s="156"/>
      <c r="F66" s="89"/>
      <c r="G66" s="104"/>
      <c r="H66" s="562"/>
      <c r="I66" s="545">
        <f>Udholdenhed!I66</f>
        <v>0.63888888888888851</v>
      </c>
      <c r="J66" s="325"/>
      <c r="K66" s="89"/>
      <c r="L66" s="327">
        <f t="shared" si="9"/>
        <v>0</v>
      </c>
      <c r="M66" s="545">
        <f>Udholdenhed!M66</f>
        <v>0.64236111111111072</v>
      </c>
      <c r="N66" s="325"/>
      <c r="O66" s="325"/>
      <c r="P66" s="89"/>
      <c r="Q66" s="327">
        <f t="shared" si="10"/>
        <v>0</v>
      </c>
      <c r="R66" s="328">
        <f>Udholdenhed!Q66</f>
        <v>0.64583333333333293</v>
      </c>
      <c r="S66" s="377"/>
      <c r="T66" s="377"/>
      <c r="U66" s="561"/>
      <c r="V66" s="327">
        <f t="shared" si="11"/>
        <v>0</v>
      </c>
      <c r="W66" s="329">
        <f>Udholdenhed!U66</f>
        <v>0.64930555555555514</v>
      </c>
      <c r="X66" s="383"/>
      <c r="Y66" s="383"/>
      <c r="Z66" s="384"/>
      <c r="AA66" s="51">
        <f t="shared" si="12"/>
        <v>0</v>
      </c>
      <c r="AB66" s="3">
        <f>Udholdenhed!Y66</f>
        <v>0.65277777777777735</v>
      </c>
      <c r="AC66" s="47"/>
      <c r="AD66" s="53"/>
      <c r="AE66" s="36"/>
    </row>
    <row r="67" spans="1:31" ht="12.75" customHeight="1" x14ac:dyDescent="0.2">
      <c r="A67" s="102">
        <f>Udholdenhed!A67</f>
        <v>66</v>
      </c>
      <c r="B67" s="103" t="str">
        <f>Startliste!B67</f>
        <v>AL</v>
      </c>
      <c r="C67" s="102">
        <f>Udholdenhed!C67</f>
        <v>0</v>
      </c>
      <c r="D67" s="155">
        <f>Udholdenhed!D67</f>
        <v>0</v>
      </c>
      <c r="E67" s="156"/>
      <c r="F67" s="89"/>
      <c r="G67" s="104"/>
      <c r="H67" s="562"/>
      <c r="I67" s="545">
        <f>Udholdenhed!I67</f>
        <v>0.64236111111111072</v>
      </c>
      <c r="J67" s="325"/>
      <c r="K67" s="89"/>
      <c r="L67" s="327">
        <f t="shared" si="9"/>
        <v>0</v>
      </c>
      <c r="M67" s="545">
        <f>Udholdenhed!M67</f>
        <v>0.64583333333333293</v>
      </c>
      <c r="N67" s="325"/>
      <c r="O67" s="325"/>
      <c r="P67" s="89"/>
      <c r="Q67" s="327">
        <f t="shared" si="10"/>
        <v>0</v>
      </c>
      <c r="R67" s="328">
        <f>Udholdenhed!Q67</f>
        <v>0.64930555555555514</v>
      </c>
      <c r="S67" s="377"/>
      <c r="T67" s="377"/>
      <c r="U67" s="561"/>
      <c r="V67" s="327">
        <f t="shared" si="11"/>
        <v>0</v>
      </c>
      <c r="W67" s="329">
        <f>Udholdenhed!U67</f>
        <v>0.65277777777777735</v>
      </c>
      <c r="X67" s="383"/>
      <c r="Y67" s="383"/>
      <c r="Z67" s="384"/>
      <c r="AA67" s="51">
        <f t="shared" si="12"/>
        <v>0</v>
      </c>
      <c r="AB67" s="3">
        <f>Udholdenhed!Y67</f>
        <v>0.65624999999999956</v>
      </c>
      <c r="AC67" s="47"/>
      <c r="AD67" s="53"/>
      <c r="AE67" s="36"/>
    </row>
    <row r="68" spans="1:31" ht="12.75" customHeight="1" x14ac:dyDescent="0.2">
      <c r="B68" s="40"/>
      <c r="D68" s="86"/>
      <c r="I68" s="11"/>
      <c r="J68" s="49"/>
      <c r="K68" s="34"/>
      <c r="M68" s="11"/>
      <c r="N68" s="49"/>
      <c r="O68" s="49"/>
      <c r="P68" s="34"/>
      <c r="R68" s="529"/>
      <c r="S68" s="530"/>
      <c r="T68" s="530"/>
      <c r="U68" s="474"/>
      <c r="V68" s="505"/>
      <c r="W68" s="531"/>
      <c r="X68" s="532"/>
      <c r="Y68" s="532"/>
      <c r="Z68" s="533"/>
      <c r="AA68" s="505"/>
      <c r="AB68" s="531"/>
      <c r="AC68" s="532"/>
      <c r="AD68" s="534"/>
      <c r="AE68" s="533"/>
    </row>
  </sheetData>
  <mergeCells count="7">
    <mergeCell ref="AQ1:AR1"/>
    <mergeCell ref="AS1:AT1"/>
    <mergeCell ref="B1:C1"/>
    <mergeCell ref="AI1:AJ1"/>
    <mergeCell ref="AK1:AL1"/>
    <mergeCell ref="AM1:AN1"/>
    <mergeCell ref="AO1:AP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Q68"/>
  <sheetViews>
    <sheetView view="pageBreakPreview" zoomScale="85" zoomScaleNormal="100" zoomScaleSheetLayoutView="85" workbookViewId="0">
      <pane xSplit="5" ySplit="1" topLeftCell="H44" activePane="bottomRight" state="frozen"/>
      <selection pane="topRight" activeCell="F1" sqref="F1"/>
      <selection pane="bottomLeft" activeCell="A2" sqref="A2"/>
      <selection pane="bottomRight" activeCell="AS51" sqref="AS51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5.5703125" style="14" customWidth="1"/>
    <col min="5" max="5" width="16.7109375" style="54" hidden="1" customWidth="1"/>
    <col min="6" max="6" width="15.7109375" style="34" hidden="1" customWidth="1"/>
    <col min="7" max="7" width="21.7109375" style="46" hidden="1" customWidth="1"/>
    <col min="8" max="8" width="0.7109375" style="72" hidden="1" customWidth="1"/>
    <col min="9" max="9" width="9.7109375" style="13" customWidth="1"/>
    <col min="10" max="10" width="8.140625" style="32" customWidth="1"/>
    <col min="11" max="11" width="4.7109375" style="51" hidden="1" customWidth="1"/>
    <col min="12" max="12" width="9.7109375" style="34" customWidth="1"/>
    <col min="13" max="13" width="9.140625" style="34" customWidth="1"/>
    <col min="14" max="14" width="8.7109375" style="32" customWidth="1"/>
    <col min="15" max="15" width="4.7109375" style="51" hidden="1" customWidth="1"/>
    <col min="16" max="16" width="9.7109375" style="34" customWidth="1"/>
    <col min="17" max="17" width="8.7109375" style="34" customWidth="1"/>
    <col min="18" max="18" width="8.7109375" style="32" customWidth="1"/>
    <col min="19" max="19" width="4.7109375" style="51" hidden="1" customWidth="1"/>
    <col min="20" max="20" width="9.7109375" style="34" customWidth="1"/>
    <col min="21" max="21" width="9.28515625" style="34" customWidth="1"/>
    <col min="22" max="22" width="8.7109375" style="32" customWidth="1"/>
    <col min="23" max="23" width="4.7109375" style="51" hidden="1" customWidth="1"/>
    <col min="24" max="26" width="9.7109375" style="34" customWidth="1"/>
    <col min="27" max="27" width="8.7109375" style="32" customWidth="1"/>
    <col min="28" max="28" width="4.7109375" style="51" hidden="1" customWidth="1"/>
    <col min="29" max="29" width="8.85546875" style="39" hidden="1" customWidth="1"/>
    <col min="30" max="30" width="5.7109375" style="34" hidden="1" customWidth="1"/>
    <col min="31" max="31" width="7.7109375" style="60" hidden="1" customWidth="1"/>
    <col min="32" max="32" width="7.7109375" style="34" hidden="1" customWidth="1"/>
    <col min="33" max="33" width="7.7109375" style="60" hidden="1" customWidth="1"/>
    <col min="34" max="34" width="7.7109375" style="34" hidden="1" customWidth="1"/>
    <col min="35" max="35" width="7.7109375" style="60" hidden="1" customWidth="1"/>
    <col min="36" max="36" width="7.7109375" style="34" hidden="1" customWidth="1"/>
    <col min="37" max="37" width="7.7109375" style="60" hidden="1" customWidth="1"/>
    <col min="38" max="38" width="7.7109375" style="34" hidden="1" customWidth="1"/>
    <col min="39" max="39" width="7.7109375" style="60" hidden="1" customWidth="1"/>
    <col min="40" max="40" width="7.7109375" style="34" hidden="1" customWidth="1"/>
    <col min="41" max="41" width="7.7109375" style="35" hidden="1" customWidth="1"/>
    <col min="42" max="42" width="7.7109375" style="14" hidden="1" customWidth="1"/>
    <col min="43" max="43" width="12.7109375" style="35" hidden="1" customWidth="1"/>
  </cols>
  <sheetData>
    <row r="1" spans="1:43" s="581" customFormat="1" ht="25.5" customHeight="1" x14ac:dyDescent="0.2">
      <c r="A1" s="576" t="str">
        <f>Startliste!A1</f>
        <v>Rygnr.</v>
      </c>
      <c r="B1" s="705" t="str">
        <f>Startliste!B1</f>
        <v>Klasse</v>
      </c>
      <c r="C1" s="706"/>
      <c r="D1" s="576" t="s">
        <v>32</v>
      </c>
      <c r="E1" s="577" t="str">
        <f>Startliste!E1</f>
        <v>Fornavn</v>
      </c>
      <c r="F1" s="578" t="str">
        <f>Startliste!F1</f>
        <v>Efternavn</v>
      </c>
      <c r="G1" s="578" t="str">
        <f>Startliste!G1</f>
        <v>Hest</v>
      </c>
      <c r="H1" s="586" t="s">
        <v>33</v>
      </c>
      <c r="I1" s="590" t="s">
        <v>34</v>
      </c>
      <c r="J1" s="591"/>
      <c r="K1" s="598" t="s">
        <v>37</v>
      </c>
      <c r="L1" s="601" t="s">
        <v>38</v>
      </c>
      <c r="M1" s="602" t="s">
        <v>39</v>
      </c>
      <c r="N1" s="591"/>
      <c r="O1" s="598" t="s">
        <v>37</v>
      </c>
      <c r="P1" s="601" t="s">
        <v>41</v>
      </c>
      <c r="Q1" s="602" t="s">
        <v>42</v>
      </c>
      <c r="R1" s="591"/>
      <c r="S1" s="598" t="s">
        <v>37</v>
      </c>
      <c r="T1" s="601" t="s">
        <v>44</v>
      </c>
      <c r="U1" s="602" t="s">
        <v>45</v>
      </c>
      <c r="V1" s="591"/>
      <c r="W1" s="579" t="s">
        <v>37</v>
      </c>
      <c r="X1" s="580" t="s">
        <v>47</v>
      </c>
      <c r="Y1" s="581" t="s">
        <v>48</v>
      </c>
      <c r="Z1" s="581" t="s">
        <v>49</v>
      </c>
      <c r="AA1" s="582" t="s">
        <v>36</v>
      </c>
      <c r="AB1" s="579" t="s">
        <v>37</v>
      </c>
      <c r="AC1" s="583" t="s">
        <v>50</v>
      </c>
      <c r="AD1" s="584"/>
      <c r="AE1" s="707" t="s">
        <v>51</v>
      </c>
      <c r="AF1" s="708"/>
      <c r="AG1" s="707" t="s">
        <v>52</v>
      </c>
      <c r="AH1" s="708"/>
      <c r="AI1" s="707" t="s">
        <v>53</v>
      </c>
      <c r="AJ1" s="708"/>
      <c r="AK1" s="707" t="s">
        <v>54</v>
      </c>
      <c r="AL1" s="708"/>
      <c r="AM1" s="707" t="s">
        <v>55</v>
      </c>
      <c r="AN1" s="708"/>
      <c r="AO1" s="703" t="s">
        <v>56</v>
      </c>
      <c r="AP1" s="704"/>
      <c r="AQ1" s="585" t="s">
        <v>57</v>
      </c>
    </row>
    <row r="2" spans="1:43" ht="15" customHeight="1" x14ac:dyDescent="0.2">
      <c r="A2" s="94">
        <f>Udholdenhed!A2</f>
        <v>1</v>
      </c>
      <c r="B2" s="95" t="str">
        <f>Startliste!B2</f>
        <v>AL</v>
      </c>
      <c r="C2" s="94">
        <f>Udholdenhed!C2</f>
        <v>0</v>
      </c>
      <c r="D2" s="97"/>
      <c r="E2" s="558">
        <f>Startliste!E2</f>
        <v>0</v>
      </c>
      <c r="F2" s="87">
        <f>Startliste!F2</f>
        <v>0</v>
      </c>
      <c r="G2" s="96">
        <f>Startliste!G2</f>
        <v>0</v>
      </c>
      <c r="H2" s="587">
        <f>IF((C2=1),Idealtider!$K$3,IF((C2=2),Idealtider!$L$3,IF((C2=3),Idealtider!$M$3,IF((C2=4),Idealtider!$N$3,))))</f>
        <v>0</v>
      </c>
      <c r="I2" s="592">
        <f>Udholdenhed!I2</f>
        <v>0.41666666666666702</v>
      </c>
      <c r="J2" s="593"/>
      <c r="K2" s="599">
        <f t="shared" ref="K2:K65" si="0">IF((J2=0),0,(IF((MINUTE(J2)=0),10,(IF((MINUTE(J2)=1),30,(IF((MINUTE(J2)=2),60,100)))))))</f>
        <v>0</v>
      </c>
      <c r="L2" s="592">
        <f>Udholdenhed!M2</f>
        <v>0.42013888888888923</v>
      </c>
      <c r="M2" s="318"/>
      <c r="N2" s="593"/>
      <c r="O2" s="599">
        <f t="shared" ref="O2:O65" si="1">IF((N2=0),0,(IF((MINUTE(N2)=0),10,(IF((MINUTE(N2)=1),30,(IF((MINUTE(N2)=2),60,100)))))))</f>
        <v>0</v>
      </c>
      <c r="P2" s="592">
        <f>Udholdenhed!Q2</f>
        <v>0.42361111111111144</v>
      </c>
      <c r="Q2" s="318"/>
      <c r="R2" s="593"/>
      <c r="S2" s="599">
        <f t="shared" ref="S2:S65" si="2">IF((R2=0),0,(IF((MINUTE(R2)=0),10,(IF((MINUTE(R2)=1),30,(IF((MINUTE(R2)=2),60,100)))))))</f>
        <v>0</v>
      </c>
      <c r="T2" s="592">
        <f>Udholdenhed!U2</f>
        <v>0.42708333333333365</v>
      </c>
      <c r="U2" s="318"/>
      <c r="V2" s="593"/>
      <c r="W2" s="4">
        <f t="shared" ref="W2:W65" si="3">IF((V2=0),0,(IF((MINUTE(V2)=0),10,(IF((MINUTE(V2)=1),30,(IF((MINUTE(V2)=2),60,100)))))))</f>
        <v>0</v>
      </c>
      <c r="X2" s="79">
        <f>Udholdenhed!Y2</f>
        <v>0.43055555555555586</v>
      </c>
      <c r="Y2" s="80"/>
      <c r="Z2" s="80"/>
      <c r="AA2" s="81"/>
      <c r="AB2" s="4">
        <f t="shared" ref="AB2:AB31" si="4">IF((AA2=0),0,(IF((MINUTE(AA2)=0),10,(IF((MINUTE(AA2)=1),30,(IF((MINUTE(AA2)=2),60,100)))))))</f>
        <v>0</v>
      </c>
      <c r="AC2" s="19">
        <f t="shared" ref="AC2:AC31" si="5">IF(((((AB2+W2)+S2)+K2)&lt;100),(((AB2+W2)+S2)+K2),100)</f>
        <v>0</v>
      </c>
      <c r="AE2" s="15"/>
      <c r="AF2" s="41"/>
      <c r="AG2" s="5">
        <v>67</v>
      </c>
      <c r="AH2" s="68"/>
      <c r="AI2" s="15"/>
      <c r="AJ2" s="68"/>
      <c r="AK2" s="15"/>
      <c r="AL2" s="68"/>
      <c r="AM2" s="15"/>
      <c r="AN2" s="41"/>
      <c r="AO2" s="38">
        <f t="shared" ref="AO2:AP31" si="6">IF((AM2&gt;72),100,IF((AK2&gt;72),60,IF((AI2&gt;72),30,IF((AG2&gt;72),10,0))))</f>
        <v>0</v>
      </c>
      <c r="AP2" s="16">
        <f t="shared" si="6"/>
        <v>0</v>
      </c>
      <c r="AQ2" s="66">
        <f t="shared" ref="AQ2:AQ31" si="7">(MAX(AO2,AP2))+AC2</f>
        <v>0</v>
      </c>
    </row>
    <row r="3" spans="1:43" ht="15" customHeight="1" x14ac:dyDescent="0.2">
      <c r="A3" s="102">
        <f>Udholdenhed!A3</f>
        <v>2</v>
      </c>
      <c r="B3" s="103" t="str">
        <f>Startliste!B3</f>
        <v>AL</v>
      </c>
      <c r="C3" s="102">
        <f>Udholdenhed!C3</f>
        <v>0</v>
      </c>
      <c r="D3" s="105"/>
      <c r="E3" s="156">
        <f>Startliste!E3</f>
        <v>0</v>
      </c>
      <c r="F3" s="89">
        <f>Startliste!F3</f>
        <v>0</v>
      </c>
      <c r="G3" s="104">
        <f>Startliste!G3</f>
        <v>0</v>
      </c>
      <c r="H3" s="588">
        <f>IF((C3=1),Idealtider!$K$3,IF((C3=2),Idealtider!$L$3,IF((C3=3),Idealtider!$M$3,IF((C3=4),Idealtider!$N$3,))))</f>
        <v>0</v>
      </c>
      <c r="I3" s="594">
        <f>Udholdenhed!I3</f>
        <v>0.42013888888888923</v>
      </c>
      <c r="J3" s="595"/>
      <c r="K3" s="600">
        <f t="shared" si="0"/>
        <v>0</v>
      </c>
      <c r="L3" s="594">
        <f>Udholdenhed!M3</f>
        <v>0.42361111111111144</v>
      </c>
      <c r="M3" s="325"/>
      <c r="N3" s="595"/>
      <c r="O3" s="600">
        <f t="shared" si="1"/>
        <v>0</v>
      </c>
      <c r="P3" s="594">
        <f>Udholdenhed!Q3</f>
        <v>0.42708333333333365</v>
      </c>
      <c r="Q3" s="325"/>
      <c r="R3" s="595"/>
      <c r="S3" s="600">
        <f t="shared" si="2"/>
        <v>0</v>
      </c>
      <c r="T3" s="594">
        <f>Udholdenhed!U3</f>
        <v>0.43055555555555586</v>
      </c>
      <c r="U3" s="325"/>
      <c r="V3" s="595"/>
      <c r="W3" s="51">
        <f t="shared" si="3"/>
        <v>0</v>
      </c>
      <c r="X3" s="82">
        <f>Udholdenhed!Y3</f>
        <v>0.43402777777777807</v>
      </c>
      <c r="Y3" s="83"/>
      <c r="Z3" s="83"/>
      <c r="AA3" s="84"/>
      <c r="AB3" s="51">
        <f t="shared" si="4"/>
        <v>0</v>
      </c>
      <c r="AC3" s="50">
        <f t="shared" si="5"/>
        <v>0</v>
      </c>
      <c r="AE3" s="34"/>
      <c r="AF3" s="18"/>
      <c r="AG3" s="60">
        <v>61</v>
      </c>
      <c r="AH3" s="10"/>
      <c r="AI3" s="34"/>
      <c r="AJ3" s="10"/>
      <c r="AK3" s="34"/>
      <c r="AL3" s="10"/>
      <c r="AM3" s="34"/>
      <c r="AN3" s="18"/>
      <c r="AO3" s="35">
        <f t="shared" si="6"/>
        <v>0</v>
      </c>
      <c r="AP3" s="63">
        <f t="shared" si="6"/>
        <v>0</v>
      </c>
      <c r="AQ3" s="25">
        <f t="shared" si="7"/>
        <v>0</v>
      </c>
    </row>
    <row r="4" spans="1:43" ht="15" customHeight="1" x14ac:dyDescent="0.2">
      <c r="A4" s="102">
        <f>Udholdenhed!A4</f>
        <v>3</v>
      </c>
      <c r="B4" s="103" t="str">
        <f>Startliste!B4</f>
        <v>AL</v>
      </c>
      <c r="C4" s="102">
        <f>Udholdenhed!C4</f>
        <v>0</v>
      </c>
      <c r="D4" s="105"/>
      <c r="E4" s="156">
        <f>Startliste!E4</f>
        <v>0</v>
      </c>
      <c r="F4" s="89">
        <f>Startliste!F4</f>
        <v>0</v>
      </c>
      <c r="G4" s="104">
        <f>Startliste!G4</f>
        <v>0</v>
      </c>
      <c r="H4" s="588">
        <f>IF((C4=1),Idealtider!$K$3,IF((C4=2),Idealtider!$L$3,IF((C4=3),Idealtider!$M$3,IF((C4=4),Idealtider!$N$3,))))</f>
        <v>0</v>
      </c>
      <c r="I4" s="594">
        <f>Udholdenhed!I4</f>
        <v>0.42361111111111144</v>
      </c>
      <c r="J4" s="595"/>
      <c r="K4" s="600">
        <f t="shared" si="0"/>
        <v>0</v>
      </c>
      <c r="L4" s="594">
        <f>Udholdenhed!M4</f>
        <v>0.42708333333333365</v>
      </c>
      <c r="M4" s="325"/>
      <c r="N4" s="595"/>
      <c r="O4" s="600">
        <f t="shared" si="1"/>
        <v>0</v>
      </c>
      <c r="P4" s="594">
        <f>Udholdenhed!Q4</f>
        <v>0.43055555555555586</v>
      </c>
      <c r="Q4" s="325"/>
      <c r="R4" s="595"/>
      <c r="S4" s="600">
        <f t="shared" si="2"/>
        <v>0</v>
      </c>
      <c r="T4" s="594">
        <f>Udholdenhed!U4</f>
        <v>0.43402777777777807</v>
      </c>
      <c r="U4" s="325"/>
      <c r="V4" s="595"/>
      <c r="W4" s="51">
        <f t="shared" si="3"/>
        <v>0</v>
      </c>
      <c r="X4" s="82">
        <f>Udholdenhed!Y4</f>
        <v>0.43750000000000028</v>
      </c>
      <c r="Y4" s="83"/>
      <c r="Z4" s="83"/>
      <c r="AA4" s="84"/>
      <c r="AB4" s="51">
        <f t="shared" si="4"/>
        <v>0</v>
      </c>
      <c r="AC4" s="50">
        <f t="shared" si="5"/>
        <v>0</v>
      </c>
      <c r="AE4" s="34"/>
      <c r="AF4" s="18"/>
      <c r="AG4" s="60">
        <v>52</v>
      </c>
      <c r="AH4" s="10"/>
      <c r="AI4" s="34"/>
      <c r="AJ4" s="10"/>
      <c r="AK4" s="34"/>
      <c r="AL4" s="10"/>
      <c r="AM4" s="34"/>
      <c r="AN4" s="18"/>
      <c r="AO4" s="35">
        <f t="shared" si="6"/>
        <v>0</v>
      </c>
      <c r="AP4" s="63">
        <f t="shared" si="6"/>
        <v>0</v>
      </c>
      <c r="AQ4" s="25">
        <f t="shared" si="7"/>
        <v>0</v>
      </c>
    </row>
    <row r="5" spans="1:43" ht="15" customHeight="1" x14ac:dyDescent="0.2">
      <c r="A5" s="102">
        <f>Udholdenhed!A5</f>
        <v>4</v>
      </c>
      <c r="B5" s="103" t="str">
        <f>Startliste!B5</f>
        <v>AL</v>
      </c>
      <c r="C5" s="102">
        <f>Udholdenhed!C5</f>
        <v>0</v>
      </c>
      <c r="D5" s="105"/>
      <c r="E5" s="156">
        <f>Startliste!E5</f>
        <v>0</v>
      </c>
      <c r="F5" s="89">
        <f>Startliste!F5</f>
        <v>0</v>
      </c>
      <c r="G5" s="104">
        <f>Startliste!G5</f>
        <v>0</v>
      </c>
      <c r="H5" s="588">
        <f>IF((C5=1),Idealtider!$K$3,IF((C5=2),Idealtider!$L$3,IF((C5=3),Idealtider!$M$3,IF((C5=4),Idealtider!$N$3,))))</f>
        <v>0</v>
      </c>
      <c r="I5" s="594">
        <f>Udholdenhed!I5</f>
        <v>0.42708333333333365</v>
      </c>
      <c r="J5" s="595"/>
      <c r="K5" s="600">
        <f t="shared" si="0"/>
        <v>0</v>
      </c>
      <c r="L5" s="594">
        <f>Udholdenhed!M5</f>
        <v>0.43055555555555586</v>
      </c>
      <c r="M5" s="325"/>
      <c r="N5" s="595"/>
      <c r="O5" s="600">
        <f t="shared" si="1"/>
        <v>0</v>
      </c>
      <c r="P5" s="594">
        <f>Udholdenhed!Q5</f>
        <v>0.43402777777777807</v>
      </c>
      <c r="Q5" s="325"/>
      <c r="R5" s="595"/>
      <c r="S5" s="600">
        <f t="shared" si="2"/>
        <v>0</v>
      </c>
      <c r="T5" s="594">
        <f>Udholdenhed!U5</f>
        <v>0.43750000000000028</v>
      </c>
      <c r="U5" s="325"/>
      <c r="V5" s="609"/>
      <c r="W5" s="51">
        <f t="shared" si="3"/>
        <v>0</v>
      </c>
      <c r="X5" s="82">
        <f>Udholdenhed!Y5</f>
        <v>0.44097222222222249</v>
      </c>
      <c r="Y5" s="83"/>
      <c r="Z5" s="84"/>
      <c r="AA5" s="85"/>
      <c r="AB5" s="51">
        <f t="shared" si="4"/>
        <v>0</v>
      </c>
      <c r="AC5" s="50">
        <f t="shared" si="5"/>
        <v>0</v>
      </c>
      <c r="AE5" s="34"/>
      <c r="AF5" s="18"/>
      <c r="AG5" s="60">
        <v>65</v>
      </c>
      <c r="AH5" s="10"/>
      <c r="AI5" s="34"/>
      <c r="AJ5" s="10"/>
      <c r="AK5" s="34"/>
      <c r="AL5" s="10"/>
      <c r="AM5" s="34"/>
      <c r="AN5" s="18"/>
      <c r="AO5" s="35">
        <f t="shared" si="6"/>
        <v>0</v>
      </c>
      <c r="AP5" s="63">
        <f t="shared" si="6"/>
        <v>0</v>
      </c>
      <c r="AQ5" s="25">
        <f t="shared" si="7"/>
        <v>0</v>
      </c>
    </row>
    <row r="6" spans="1:43" ht="15" customHeight="1" x14ac:dyDescent="0.2">
      <c r="A6" s="102">
        <f>Udholdenhed!A6</f>
        <v>5</v>
      </c>
      <c r="B6" s="103" t="str">
        <f>Startliste!B6</f>
        <v>AL</v>
      </c>
      <c r="C6" s="102">
        <f>Udholdenhed!C6</f>
        <v>0</v>
      </c>
      <c r="D6" s="105"/>
      <c r="E6" s="156">
        <f>Startliste!E6</f>
        <v>0</v>
      </c>
      <c r="F6" s="89">
        <f>Startliste!F6</f>
        <v>0</v>
      </c>
      <c r="G6" s="104">
        <f>Startliste!G6</f>
        <v>0</v>
      </c>
      <c r="H6" s="588">
        <f>IF((C6=1),Idealtider!$K$3,IF((C6=2),Idealtider!$L$3,IF((C6=3),Idealtider!$M$3,IF((C6=4),Idealtider!$N$3,))))</f>
        <v>0</v>
      </c>
      <c r="I6" s="594">
        <f>Udholdenhed!I6</f>
        <v>0.43055555555555586</v>
      </c>
      <c r="J6" s="595"/>
      <c r="K6" s="600">
        <f t="shared" si="0"/>
        <v>0</v>
      </c>
      <c r="L6" s="594">
        <f>Udholdenhed!M6</f>
        <v>0.43402777777777807</v>
      </c>
      <c r="M6" s="325"/>
      <c r="N6" s="595"/>
      <c r="O6" s="600">
        <f t="shared" si="1"/>
        <v>0</v>
      </c>
      <c r="P6" s="594">
        <f>Udholdenhed!Q6</f>
        <v>0.43750000000000028</v>
      </c>
      <c r="Q6" s="325"/>
      <c r="R6" s="595"/>
      <c r="S6" s="600">
        <f t="shared" si="2"/>
        <v>0</v>
      </c>
      <c r="T6" s="594">
        <f>Udholdenhed!U6</f>
        <v>0.44097222222222249</v>
      </c>
      <c r="U6" s="325"/>
      <c r="V6" s="609"/>
      <c r="W6" s="51">
        <f t="shared" si="3"/>
        <v>0</v>
      </c>
      <c r="X6" s="82">
        <f>Udholdenhed!Y6</f>
        <v>0.4444444444444447</v>
      </c>
      <c r="Y6" s="83"/>
      <c r="Z6" s="84"/>
      <c r="AA6" s="85"/>
      <c r="AB6" s="51">
        <f t="shared" si="4"/>
        <v>0</v>
      </c>
      <c r="AC6" s="50">
        <f t="shared" si="5"/>
        <v>0</v>
      </c>
      <c r="AE6" s="34"/>
      <c r="AF6" s="18"/>
      <c r="AG6" s="60">
        <v>56</v>
      </c>
      <c r="AH6" s="10"/>
      <c r="AI6" s="34"/>
      <c r="AJ6" s="10"/>
      <c r="AK6" s="34"/>
      <c r="AL6" s="10"/>
      <c r="AM6" s="34"/>
      <c r="AN6" s="18"/>
      <c r="AO6" s="35">
        <f t="shared" si="6"/>
        <v>0</v>
      </c>
      <c r="AP6" s="63">
        <f t="shared" si="6"/>
        <v>0</v>
      </c>
      <c r="AQ6" s="25">
        <f t="shared" si="7"/>
        <v>0</v>
      </c>
    </row>
    <row r="7" spans="1:43" ht="15" customHeight="1" x14ac:dyDescent="0.2">
      <c r="A7" s="102">
        <f>Udholdenhed!A7</f>
        <v>6</v>
      </c>
      <c r="B7" s="103" t="str">
        <f>Startliste!B7</f>
        <v>AL</v>
      </c>
      <c r="C7" s="102">
        <f>Udholdenhed!C7</f>
        <v>0</v>
      </c>
      <c r="D7" s="105"/>
      <c r="E7" s="156">
        <f>Startliste!E7</f>
        <v>0</v>
      </c>
      <c r="F7" s="89">
        <f>Startliste!F7</f>
        <v>0</v>
      </c>
      <c r="G7" s="104">
        <f>Startliste!G7</f>
        <v>0</v>
      </c>
      <c r="H7" s="588">
        <f>IF((C7=1),Idealtider!$K$3,IF((C7=2),Idealtider!$L$3,IF((C7=3),Idealtider!$M$3,IF((C7=4),Idealtider!$N$3,))))</f>
        <v>0</v>
      </c>
      <c r="I7" s="594">
        <f>Udholdenhed!I7</f>
        <v>0.43402777777777807</v>
      </c>
      <c r="J7" s="595"/>
      <c r="K7" s="600">
        <f t="shared" si="0"/>
        <v>0</v>
      </c>
      <c r="L7" s="594">
        <f>Udholdenhed!M7</f>
        <v>0.43750000000000028</v>
      </c>
      <c r="M7" s="325"/>
      <c r="N7" s="595"/>
      <c r="O7" s="600">
        <f t="shared" si="1"/>
        <v>0</v>
      </c>
      <c r="P7" s="594">
        <f>Udholdenhed!Q7</f>
        <v>0.44097222222222249</v>
      </c>
      <c r="Q7" s="325"/>
      <c r="R7" s="595"/>
      <c r="S7" s="600">
        <f t="shared" si="2"/>
        <v>0</v>
      </c>
      <c r="T7" s="594">
        <f>Udholdenhed!U7</f>
        <v>0.4444444444444447</v>
      </c>
      <c r="U7" s="325"/>
      <c r="V7" s="609"/>
      <c r="W7" s="51">
        <f t="shared" si="3"/>
        <v>0</v>
      </c>
      <c r="X7" s="82">
        <f>Udholdenhed!Y7</f>
        <v>0.44791666666666691</v>
      </c>
      <c r="Y7" s="83"/>
      <c r="Z7" s="84"/>
      <c r="AA7" s="85"/>
      <c r="AB7" s="51">
        <f t="shared" si="4"/>
        <v>0</v>
      </c>
      <c r="AC7" s="50">
        <f t="shared" si="5"/>
        <v>0</v>
      </c>
      <c r="AE7" s="34"/>
      <c r="AF7" s="18"/>
      <c r="AG7" s="60">
        <v>56</v>
      </c>
      <c r="AH7" s="10"/>
      <c r="AI7" s="34"/>
      <c r="AJ7" s="10"/>
      <c r="AK7" s="34"/>
      <c r="AL7" s="10"/>
      <c r="AM7" s="34"/>
      <c r="AN7" s="18"/>
      <c r="AO7" s="35">
        <f t="shared" si="6"/>
        <v>0</v>
      </c>
      <c r="AP7" s="63">
        <f t="shared" si="6"/>
        <v>0</v>
      </c>
      <c r="AQ7" s="25">
        <f t="shared" si="7"/>
        <v>0</v>
      </c>
    </row>
    <row r="8" spans="1:43" ht="15" customHeight="1" x14ac:dyDescent="0.2">
      <c r="A8" s="102">
        <f>Udholdenhed!A8</f>
        <v>7</v>
      </c>
      <c r="B8" s="103" t="str">
        <f>Startliste!B8</f>
        <v>AL</v>
      </c>
      <c r="C8" s="102">
        <f>Udholdenhed!C8</f>
        <v>0</v>
      </c>
      <c r="D8" s="105"/>
      <c r="E8" s="156">
        <f>Startliste!E8</f>
        <v>0</v>
      </c>
      <c r="F8" s="89">
        <f>Startliste!F8</f>
        <v>0</v>
      </c>
      <c r="G8" s="104">
        <f>Startliste!G8</f>
        <v>0</v>
      </c>
      <c r="H8" s="588">
        <f>IF((C8=1),Idealtider!$K$3,IF((C8=2),Idealtider!$L$3,IF((C8=3),Idealtider!$M$3,IF((C8=4),Idealtider!$N$3,))))</f>
        <v>0</v>
      </c>
      <c r="I8" s="594">
        <f>Udholdenhed!I8</f>
        <v>0.43750000000000028</v>
      </c>
      <c r="J8" s="595"/>
      <c r="K8" s="600">
        <f t="shared" si="0"/>
        <v>0</v>
      </c>
      <c r="L8" s="594">
        <f>Udholdenhed!M8</f>
        <v>0.44097222222222249</v>
      </c>
      <c r="M8" s="325"/>
      <c r="N8" s="595"/>
      <c r="O8" s="600">
        <f t="shared" si="1"/>
        <v>0</v>
      </c>
      <c r="P8" s="594">
        <f>Udholdenhed!Q8</f>
        <v>0.4444444444444447</v>
      </c>
      <c r="Q8" s="325"/>
      <c r="R8" s="595"/>
      <c r="S8" s="600">
        <f t="shared" si="2"/>
        <v>0</v>
      </c>
      <c r="T8" s="594">
        <f>Udholdenhed!U8</f>
        <v>0.44791666666666691</v>
      </c>
      <c r="U8" s="325"/>
      <c r="V8" s="609"/>
      <c r="W8" s="51">
        <f t="shared" si="3"/>
        <v>0</v>
      </c>
      <c r="X8" s="82">
        <f>Udholdenhed!Y8</f>
        <v>0.45138888888888912</v>
      </c>
      <c r="Y8" s="83"/>
      <c r="Z8" s="84"/>
      <c r="AA8" s="85"/>
      <c r="AB8" s="51">
        <f t="shared" si="4"/>
        <v>0</v>
      </c>
      <c r="AC8" s="50">
        <f t="shared" si="5"/>
        <v>0</v>
      </c>
      <c r="AE8" s="34"/>
      <c r="AF8" s="18"/>
      <c r="AG8" s="60">
        <v>83</v>
      </c>
      <c r="AH8" s="18"/>
      <c r="AI8" s="60">
        <v>87</v>
      </c>
      <c r="AJ8" s="18"/>
      <c r="AK8" s="60">
        <v>58</v>
      </c>
      <c r="AL8" s="10"/>
      <c r="AM8" s="34"/>
      <c r="AN8" s="18"/>
      <c r="AO8" s="35">
        <f t="shared" si="6"/>
        <v>30</v>
      </c>
      <c r="AP8" s="63">
        <f t="shared" si="6"/>
        <v>0</v>
      </c>
      <c r="AQ8" s="25">
        <f t="shared" si="7"/>
        <v>30</v>
      </c>
    </row>
    <row r="9" spans="1:43" ht="15" customHeight="1" x14ac:dyDescent="0.2">
      <c r="A9" s="102">
        <f>Udholdenhed!A9</f>
        <v>8</v>
      </c>
      <c r="B9" s="103" t="str">
        <f>Startliste!B9</f>
        <v>AL</v>
      </c>
      <c r="C9" s="102">
        <f>Udholdenhed!C9</f>
        <v>0</v>
      </c>
      <c r="D9" s="105"/>
      <c r="E9" s="156">
        <f>Startliste!E9</f>
        <v>0</v>
      </c>
      <c r="F9" s="89">
        <f>Startliste!F9</f>
        <v>0</v>
      </c>
      <c r="G9" s="104">
        <f>Startliste!G9</f>
        <v>0</v>
      </c>
      <c r="H9" s="588">
        <f>IF((C9=1),Idealtider!$K$3,IF((C9=2),Idealtider!$L$3,IF((C9=3),Idealtider!$M$3,IF((C9=4),Idealtider!$N$3,))))</f>
        <v>0</v>
      </c>
      <c r="I9" s="594">
        <f>Udholdenhed!I9</f>
        <v>0.44097222222222249</v>
      </c>
      <c r="J9" s="595"/>
      <c r="K9" s="600">
        <f t="shared" si="0"/>
        <v>0</v>
      </c>
      <c r="L9" s="594">
        <f>Udholdenhed!M9</f>
        <v>0.4444444444444447</v>
      </c>
      <c r="M9" s="325"/>
      <c r="N9" s="595"/>
      <c r="O9" s="600">
        <f t="shared" si="1"/>
        <v>0</v>
      </c>
      <c r="P9" s="594">
        <f>Udholdenhed!Q9</f>
        <v>0.44791666666666691</v>
      </c>
      <c r="Q9" s="325"/>
      <c r="R9" s="595"/>
      <c r="S9" s="600">
        <f t="shared" si="2"/>
        <v>0</v>
      </c>
      <c r="T9" s="594">
        <f>Udholdenhed!U9</f>
        <v>0.45138888888888912</v>
      </c>
      <c r="U9" s="325"/>
      <c r="V9" s="609"/>
      <c r="W9" s="51">
        <f t="shared" si="3"/>
        <v>0</v>
      </c>
      <c r="X9" s="82">
        <f>Udholdenhed!Y9</f>
        <v>0.45486111111111133</v>
      </c>
      <c r="Y9" s="83"/>
      <c r="Z9" s="84"/>
      <c r="AA9" s="85"/>
      <c r="AB9" s="51">
        <f t="shared" si="4"/>
        <v>0</v>
      </c>
      <c r="AC9" s="50">
        <f t="shared" si="5"/>
        <v>0</v>
      </c>
      <c r="AE9" s="34"/>
      <c r="AF9" s="18"/>
      <c r="AG9" s="60">
        <v>48</v>
      </c>
      <c r="AH9" s="10"/>
      <c r="AI9" s="34"/>
      <c r="AJ9" s="10"/>
      <c r="AK9" s="34"/>
      <c r="AL9" s="10"/>
      <c r="AM9" s="34"/>
      <c r="AN9" s="18"/>
      <c r="AO9" s="35">
        <f t="shared" si="6"/>
        <v>0</v>
      </c>
      <c r="AP9" s="63">
        <f t="shared" si="6"/>
        <v>0</v>
      </c>
      <c r="AQ9" s="25">
        <f t="shared" si="7"/>
        <v>0</v>
      </c>
    </row>
    <row r="10" spans="1:43" ht="15" customHeight="1" x14ac:dyDescent="0.2">
      <c r="A10" s="102">
        <f>Udholdenhed!A10</f>
        <v>9</v>
      </c>
      <c r="B10" s="103" t="str">
        <f>Startliste!B10</f>
        <v>AL</v>
      </c>
      <c r="C10" s="102">
        <f>Udholdenhed!C10</f>
        <v>0</v>
      </c>
      <c r="D10" s="105"/>
      <c r="E10" s="156">
        <f>Startliste!E10</f>
        <v>0</v>
      </c>
      <c r="F10" s="89">
        <f>Startliste!F10</f>
        <v>0</v>
      </c>
      <c r="G10" s="104">
        <f>Startliste!G10</f>
        <v>0</v>
      </c>
      <c r="H10" s="588">
        <f>IF((C10=1),Idealtider!$K$3,IF((C10=2),Idealtider!$L$3,IF((C10=3),Idealtider!$M$3,IF((C10=4),Idealtider!$N$3,))))</f>
        <v>0</v>
      </c>
      <c r="I10" s="594">
        <f>Udholdenhed!I10</f>
        <v>0.4444444444444447</v>
      </c>
      <c r="J10" s="595"/>
      <c r="K10" s="600">
        <f t="shared" si="0"/>
        <v>0</v>
      </c>
      <c r="L10" s="594">
        <f>Udholdenhed!M10</f>
        <v>0.44791666666666691</v>
      </c>
      <c r="M10" s="325"/>
      <c r="N10" s="595"/>
      <c r="O10" s="600">
        <f t="shared" si="1"/>
        <v>0</v>
      </c>
      <c r="P10" s="594">
        <f>Udholdenhed!Q10</f>
        <v>0.45138888888888912</v>
      </c>
      <c r="Q10" s="325"/>
      <c r="R10" s="595"/>
      <c r="S10" s="600">
        <f t="shared" si="2"/>
        <v>0</v>
      </c>
      <c r="T10" s="594">
        <f>Udholdenhed!U10</f>
        <v>0.45486111111111133</v>
      </c>
      <c r="U10" s="325"/>
      <c r="V10" s="609"/>
      <c r="W10" s="51">
        <f t="shared" si="3"/>
        <v>0</v>
      </c>
      <c r="X10" s="82">
        <f>Udholdenhed!Y10</f>
        <v>0.45833333333333354</v>
      </c>
      <c r="Y10" s="83"/>
      <c r="Z10" s="84"/>
      <c r="AA10" s="85"/>
      <c r="AB10" s="51">
        <f t="shared" si="4"/>
        <v>0</v>
      </c>
      <c r="AC10" s="50">
        <f t="shared" si="5"/>
        <v>0</v>
      </c>
      <c r="AE10" s="34"/>
      <c r="AF10" s="18"/>
      <c r="AG10" s="60">
        <v>53</v>
      </c>
      <c r="AH10" s="10"/>
      <c r="AI10" s="34"/>
      <c r="AJ10" s="10"/>
      <c r="AK10" s="34"/>
      <c r="AL10" s="10"/>
      <c r="AM10" s="34"/>
      <c r="AN10" s="18"/>
      <c r="AO10" s="35">
        <f t="shared" si="6"/>
        <v>0</v>
      </c>
      <c r="AP10" s="63">
        <f t="shared" si="6"/>
        <v>0</v>
      </c>
      <c r="AQ10" s="25">
        <f t="shared" si="7"/>
        <v>0</v>
      </c>
    </row>
    <row r="11" spans="1:43" ht="15" customHeight="1" x14ac:dyDescent="0.2">
      <c r="A11" s="102">
        <f>Udholdenhed!A11</f>
        <v>10</v>
      </c>
      <c r="B11" s="103" t="str">
        <f>Startliste!B11</f>
        <v>AL</v>
      </c>
      <c r="C11" s="102">
        <f>Udholdenhed!C11</f>
        <v>0</v>
      </c>
      <c r="D11" s="105"/>
      <c r="E11" s="156">
        <f>Startliste!E11</f>
        <v>0</v>
      </c>
      <c r="F11" s="89">
        <f>Startliste!F11</f>
        <v>0</v>
      </c>
      <c r="G11" s="104">
        <f>Startliste!G11</f>
        <v>0</v>
      </c>
      <c r="H11" s="588">
        <f>IF((C11=1),Idealtider!$K$3,IF((C11=2),Idealtider!$L$3,IF((C11=3),Idealtider!$M$3,IF((C11=4),Idealtider!$N$3,))))</f>
        <v>0</v>
      </c>
      <c r="I11" s="594">
        <f>Udholdenhed!I11</f>
        <v>0.44791666666666691</v>
      </c>
      <c r="J11" s="595"/>
      <c r="K11" s="600">
        <f t="shared" si="0"/>
        <v>0</v>
      </c>
      <c r="L11" s="594">
        <f>Udholdenhed!M11</f>
        <v>0.45138888888888912</v>
      </c>
      <c r="M11" s="325"/>
      <c r="N11" s="595"/>
      <c r="O11" s="600">
        <f t="shared" si="1"/>
        <v>0</v>
      </c>
      <c r="P11" s="594">
        <f>Udholdenhed!Q11</f>
        <v>0.45486111111111133</v>
      </c>
      <c r="Q11" s="325"/>
      <c r="R11" s="595"/>
      <c r="S11" s="600">
        <f t="shared" si="2"/>
        <v>0</v>
      </c>
      <c r="T11" s="594">
        <f>Udholdenhed!U11</f>
        <v>0.45833333333333354</v>
      </c>
      <c r="U11" s="325"/>
      <c r="V11" s="609"/>
      <c r="W11" s="51">
        <f t="shared" si="3"/>
        <v>0</v>
      </c>
      <c r="X11" s="3">
        <f>Udholdenhed!Y11</f>
        <v>0.46180555555555575</v>
      </c>
      <c r="Y11" s="47"/>
      <c r="Z11" s="53"/>
      <c r="AA11" s="36"/>
      <c r="AB11" s="51">
        <f t="shared" si="4"/>
        <v>0</v>
      </c>
      <c r="AC11" s="50">
        <f t="shared" si="5"/>
        <v>0</v>
      </c>
      <c r="AE11" s="34"/>
      <c r="AF11" s="18"/>
      <c r="AG11" s="60">
        <v>49</v>
      </c>
      <c r="AH11" s="10"/>
      <c r="AI11" s="34"/>
      <c r="AJ11" s="10"/>
      <c r="AK11" s="34"/>
      <c r="AL11" s="10"/>
      <c r="AM11" s="34"/>
      <c r="AN11" s="18"/>
      <c r="AO11" s="35">
        <f t="shared" si="6"/>
        <v>0</v>
      </c>
      <c r="AP11" s="63">
        <f t="shared" si="6"/>
        <v>0</v>
      </c>
      <c r="AQ11" s="25">
        <f t="shared" si="7"/>
        <v>0</v>
      </c>
    </row>
    <row r="12" spans="1:43" ht="15" customHeight="1" x14ac:dyDescent="0.2">
      <c r="A12" s="102">
        <f>Udholdenhed!A12</f>
        <v>11</v>
      </c>
      <c r="B12" s="103" t="str">
        <f>Startliste!B12</f>
        <v>AL</v>
      </c>
      <c r="C12" s="102">
        <f>Udholdenhed!C12</f>
        <v>0</v>
      </c>
      <c r="D12" s="105"/>
      <c r="E12" s="156">
        <f>Startliste!E12</f>
        <v>0</v>
      </c>
      <c r="F12" s="89">
        <f>Startliste!F12</f>
        <v>0</v>
      </c>
      <c r="G12" s="104">
        <f>Startliste!G12</f>
        <v>0</v>
      </c>
      <c r="H12" s="588">
        <f>IF((C12=1),Idealtider!$K$3,IF((C12=2),Idealtider!$L$3,IF((C12=3),Idealtider!$M$3,IF((C12=4),Idealtider!$N$3,))))</f>
        <v>0</v>
      </c>
      <c r="I12" s="594">
        <f>Udholdenhed!I12</f>
        <v>0.45138888888888912</v>
      </c>
      <c r="J12" s="595"/>
      <c r="K12" s="600">
        <f t="shared" si="0"/>
        <v>0</v>
      </c>
      <c r="L12" s="594">
        <f>Udholdenhed!M12</f>
        <v>0.45486111111111133</v>
      </c>
      <c r="M12" s="325"/>
      <c r="N12" s="595"/>
      <c r="O12" s="600">
        <f t="shared" si="1"/>
        <v>0</v>
      </c>
      <c r="P12" s="594">
        <f>Udholdenhed!Q12</f>
        <v>0.45833333333333354</v>
      </c>
      <c r="Q12" s="325"/>
      <c r="R12" s="595"/>
      <c r="S12" s="600">
        <f t="shared" si="2"/>
        <v>0</v>
      </c>
      <c r="T12" s="594">
        <f>Udholdenhed!U12</f>
        <v>0.46180555555555575</v>
      </c>
      <c r="U12" s="325"/>
      <c r="V12" s="609"/>
      <c r="W12" s="51">
        <f t="shared" si="3"/>
        <v>0</v>
      </c>
      <c r="X12" s="3">
        <f>Udholdenhed!Y12</f>
        <v>0.46527777777777796</v>
      </c>
      <c r="Y12" s="47"/>
      <c r="Z12" s="53"/>
      <c r="AA12" s="36"/>
      <c r="AB12" s="51">
        <f t="shared" si="4"/>
        <v>0</v>
      </c>
      <c r="AC12" s="50">
        <f t="shared" si="5"/>
        <v>0</v>
      </c>
      <c r="AE12" s="34"/>
      <c r="AF12" s="18"/>
      <c r="AG12" s="60">
        <v>70</v>
      </c>
      <c r="AH12" s="10"/>
      <c r="AI12" s="34"/>
      <c r="AJ12" s="10"/>
      <c r="AK12" s="34"/>
      <c r="AL12" s="10"/>
      <c r="AM12" s="34"/>
      <c r="AN12" s="18"/>
      <c r="AO12" s="35">
        <f t="shared" si="6"/>
        <v>0</v>
      </c>
      <c r="AP12" s="63">
        <f t="shared" si="6"/>
        <v>0</v>
      </c>
      <c r="AQ12" s="25">
        <f t="shared" si="7"/>
        <v>0</v>
      </c>
    </row>
    <row r="13" spans="1:43" ht="15" customHeight="1" x14ac:dyDescent="0.2">
      <c r="A13" s="102">
        <f>Udholdenhed!A13</f>
        <v>12</v>
      </c>
      <c r="B13" s="103" t="str">
        <f>Startliste!B13</f>
        <v>AL</v>
      </c>
      <c r="C13" s="102">
        <f>Udholdenhed!C13</f>
        <v>0</v>
      </c>
      <c r="D13" s="105"/>
      <c r="E13" s="156">
        <f>Startliste!E13</f>
        <v>0</v>
      </c>
      <c r="F13" s="89">
        <f>Startliste!F13</f>
        <v>0</v>
      </c>
      <c r="G13" s="104">
        <f>Startliste!G13</f>
        <v>0</v>
      </c>
      <c r="H13" s="588">
        <f>IF((C13=1),Idealtider!$K$3,IF((C13=2),Idealtider!$L$3,IF((C13=3),Idealtider!$M$3,IF((C13=4),Idealtider!$N$3,))))</f>
        <v>0</v>
      </c>
      <c r="I13" s="594">
        <f>Udholdenhed!I13</f>
        <v>0.45486111111111133</v>
      </c>
      <c r="J13" s="595"/>
      <c r="K13" s="600">
        <f t="shared" si="0"/>
        <v>0</v>
      </c>
      <c r="L13" s="594">
        <f>Udholdenhed!M13</f>
        <v>0.45833333333333354</v>
      </c>
      <c r="M13" s="325"/>
      <c r="N13" s="595"/>
      <c r="O13" s="600">
        <f t="shared" si="1"/>
        <v>0</v>
      </c>
      <c r="P13" s="594">
        <f>Udholdenhed!Q13</f>
        <v>0.46180555555555575</v>
      </c>
      <c r="Q13" s="325"/>
      <c r="R13" s="595"/>
      <c r="S13" s="600">
        <f t="shared" si="2"/>
        <v>0</v>
      </c>
      <c r="T13" s="604">
        <f>Udholdenhed!U13</f>
        <v>0.46527777777777796</v>
      </c>
      <c r="U13" s="377"/>
      <c r="V13" s="610"/>
      <c r="W13" s="51">
        <f t="shared" si="3"/>
        <v>0</v>
      </c>
      <c r="X13" s="3">
        <f>Udholdenhed!Y13</f>
        <v>0.46875000000000017</v>
      </c>
      <c r="Y13" s="47"/>
      <c r="Z13" s="53"/>
      <c r="AA13" s="36"/>
      <c r="AB13" s="51">
        <f t="shared" si="4"/>
        <v>0</v>
      </c>
      <c r="AC13" s="50">
        <f t="shared" si="5"/>
        <v>0</v>
      </c>
      <c r="AE13" s="34"/>
      <c r="AF13" s="18"/>
      <c r="AG13" s="60">
        <v>101</v>
      </c>
      <c r="AH13" s="18"/>
      <c r="AI13" s="60">
        <v>56</v>
      </c>
      <c r="AJ13" s="10"/>
      <c r="AK13" s="34"/>
      <c r="AL13" s="10"/>
      <c r="AM13" s="34"/>
      <c r="AN13" s="18"/>
      <c r="AO13" s="35">
        <f t="shared" si="6"/>
        <v>10</v>
      </c>
      <c r="AP13" s="63">
        <f t="shared" si="6"/>
        <v>0</v>
      </c>
      <c r="AQ13" s="25">
        <f t="shared" si="7"/>
        <v>10</v>
      </c>
    </row>
    <row r="14" spans="1:43" ht="15" customHeight="1" x14ac:dyDescent="0.2">
      <c r="A14" s="102">
        <f>Udholdenhed!A14</f>
        <v>13</v>
      </c>
      <c r="B14" s="103" t="str">
        <f>Startliste!B14</f>
        <v>AL</v>
      </c>
      <c r="C14" s="102">
        <f>Udholdenhed!C14</f>
        <v>0</v>
      </c>
      <c r="D14" s="105"/>
      <c r="E14" s="156">
        <f>Startliste!E14</f>
        <v>0</v>
      </c>
      <c r="F14" s="89">
        <f>Startliste!F14</f>
        <v>0</v>
      </c>
      <c r="G14" s="104">
        <f>Startliste!G14</f>
        <v>0</v>
      </c>
      <c r="H14" s="588">
        <f>IF((C14=1),Idealtider!$K$3,IF((C14=2),Idealtider!$L$3,IF((C14=3),Idealtider!$M$3,IF((C14=4),Idealtider!$N$3,))))</f>
        <v>0</v>
      </c>
      <c r="I14" s="594">
        <f>Udholdenhed!I14</f>
        <v>0.45833333333333354</v>
      </c>
      <c r="J14" s="595"/>
      <c r="K14" s="600">
        <f t="shared" si="0"/>
        <v>0</v>
      </c>
      <c r="L14" s="594">
        <f>Udholdenhed!M14</f>
        <v>0.46180555555555575</v>
      </c>
      <c r="M14" s="325"/>
      <c r="N14" s="595"/>
      <c r="O14" s="600">
        <f t="shared" si="1"/>
        <v>0</v>
      </c>
      <c r="P14" s="594">
        <f>Udholdenhed!Q14</f>
        <v>0.46527777777777796</v>
      </c>
      <c r="Q14" s="325"/>
      <c r="R14" s="595"/>
      <c r="S14" s="600">
        <f t="shared" si="2"/>
        <v>0</v>
      </c>
      <c r="T14" s="604">
        <f>Udholdenhed!U14</f>
        <v>0.46875000000000017</v>
      </c>
      <c r="U14" s="377"/>
      <c r="V14" s="610"/>
      <c r="W14" s="51">
        <f t="shared" si="3"/>
        <v>0</v>
      </c>
      <c r="X14" s="3">
        <f>Udholdenhed!Y14</f>
        <v>0.47222222222222238</v>
      </c>
      <c r="Y14" s="47"/>
      <c r="Z14" s="53"/>
      <c r="AA14" s="36"/>
      <c r="AB14" s="51">
        <f t="shared" si="4"/>
        <v>0</v>
      </c>
      <c r="AC14" s="50">
        <f t="shared" si="5"/>
        <v>0</v>
      </c>
      <c r="AE14" s="34"/>
      <c r="AF14" s="18"/>
      <c r="AG14" s="60">
        <v>80</v>
      </c>
      <c r="AH14" s="18"/>
      <c r="AI14" s="60">
        <v>50</v>
      </c>
      <c r="AJ14" s="12"/>
      <c r="AK14" s="34"/>
      <c r="AL14" s="12"/>
      <c r="AM14" s="34"/>
      <c r="AN14" s="59"/>
      <c r="AO14" s="35">
        <f t="shared" si="6"/>
        <v>10</v>
      </c>
      <c r="AP14" s="63">
        <f t="shared" si="6"/>
        <v>0</v>
      </c>
      <c r="AQ14" s="25">
        <f t="shared" si="7"/>
        <v>10</v>
      </c>
    </row>
    <row r="15" spans="1:43" ht="15" customHeight="1" x14ac:dyDescent="0.2">
      <c r="A15" s="102">
        <f>Udholdenhed!A15</f>
        <v>14</v>
      </c>
      <c r="B15" s="103" t="str">
        <f>Startliste!B15</f>
        <v>AL</v>
      </c>
      <c r="C15" s="102">
        <f>Udholdenhed!C15</f>
        <v>0</v>
      </c>
      <c r="D15" s="105"/>
      <c r="E15" s="156">
        <f>Startliste!E15</f>
        <v>0</v>
      </c>
      <c r="F15" s="89">
        <f>Startliste!F15</f>
        <v>0</v>
      </c>
      <c r="G15" s="104">
        <f>Startliste!G15</f>
        <v>0</v>
      </c>
      <c r="H15" s="588">
        <f>IF((C15=1),Idealtider!$K$3,IF((C15=2),Idealtider!$L$3,IF((C15=3),Idealtider!$M$3,IF((C15=4),Idealtider!$N$3,))))</f>
        <v>0</v>
      </c>
      <c r="I15" s="594">
        <f>Udholdenhed!I15</f>
        <v>0.46180555555555575</v>
      </c>
      <c r="J15" s="595"/>
      <c r="K15" s="600">
        <f t="shared" si="0"/>
        <v>0</v>
      </c>
      <c r="L15" s="594">
        <f>Udholdenhed!M15</f>
        <v>0.46527777777777796</v>
      </c>
      <c r="M15" s="325"/>
      <c r="N15" s="595"/>
      <c r="O15" s="600">
        <f t="shared" si="1"/>
        <v>0</v>
      </c>
      <c r="P15" s="594">
        <f>Udholdenhed!Q15</f>
        <v>0.46875000000000017</v>
      </c>
      <c r="Q15" s="325"/>
      <c r="R15" s="595"/>
      <c r="S15" s="600">
        <f t="shared" si="2"/>
        <v>0</v>
      </c>
      <c r="T15" s="604">
        <f>Udholdenhed!U15</f>
        <v>0.47222222222222238</v>
      </c>
      <c r="U15" s="377"/>
      <c r="V15" s="610"/>
      <c r="W15" s="51">
        <f t="shared" si="3"/>
        <v>0</v>
      </c>
      <c r="X15" s="3">
        <f>Udholdenhed!Y15</f>
        <v>0.47569444444444459</v>
      </c>
      <c r="Y15" s="47"/>
      <c r="Z15" s="53"/>
      <c r="AA15" s="36"/>
      <c r="AB15" s="51">
        <f t="shared" si="4"/>
        <v>0</v>
      </c>
      <c r="AC15" s="50">
        <f t="shared" si="5"/>
        <v>0</v>
      </c>
      <c r="AE15" s="34"/>
      <c r="AF15" s="18"/>
      <c r="AG15" s="60">
        <v>80</v>
      </c>
      <c r="AH15" s="18"/>
      <c r="AI15" s="60">
        <v>61</v>
      </c>
      <c r="AJ15" s="10"/>
      <c r="AK15" s="34"/>
      <c r="AL15" s="10"/>
      <c r="AM15" s="34"/>
      <c r="AN15" s="18"/>
      <c r="AO15" s="35">
        <f t="shared" si="6"/>
        <v>10</v>
      </c>
      <c r="AP15" s="63">
        <f t="shared" si="6"/>
        <v>0</v>
      </c>
      <c r="AQ15" s="25">
        <f t="shared" si="7"/>
        <v>10</v>
      </c>
    </row>
    <row r="16" spans="1:43" ht="15" customHeight="1" x14ac:dyDescent="0.2">
      <c r="A16" s="102">
        <f>Udholdenhed!A16</f>
        <v>15</v>
      </c>
      <c r="B16" s="103" t="str">
        <f>Startliste!B16</f>
        <v>AL</v>
      </c>
      <c r="C16" s="102">
        <f>Udholdenhed!C16</f>
        <v>0</v>
      </c>
      <c r="D16" s="105"/>
      <c r="E16" s="156">
        <f>Startliste!E16</f>
        <v>0</v>
      </c>
      <c r="F16" s="89">
        <f>Startliste!F16</f>
        <v>0</v>
      </c>
      <c r="G16" s="104">
        <f>Startliste!G16</f>
        <v>0</v>
      </c>
      <c r="H16" s="588">
        <f>IF((C16=1),Idealtider!$K$3,IF((C16=2),Idealtider!$L$3,IF((C16=3),Idealtider!$M$3,IF((C16=4),Idealtider!$N$3,))))</f>
        <v>0</v>
      </c>
      <c r="I16" s="594">
        <f>Udholdenhed!I16</f>
        <v>0.46527777777777796</v>
      </c>
      <c r="J16" s="595"/>
      <c r="K16" s="600">
        <f t="shared" si="0"/>
        <v>0</v>
      </c>
      <c r="L16" s="594">
        <f>Udholdenhed!M16</f>
        <v>0.46875000000000017</v>
      </c>
      <c r="M16" s="325"/>
      <c r="N16" s="595"/>
      <c r="O16" s="600">
        <f t="shared" si="1"/>
        <v>0</v>
      </c>
      <c r="P16" s="594">
        <f>Udholdenhed!Q16</f>
        <v>0.47222222222222238</v>
      </c>
      <c r="Q16" s="325"/>
      <c r="R16" s="595"/>
      <c r="S16" s="600">
        <f t="shared" si="2"/>
        <v>0</v>
      </c>
      <c r="T16" s="604">
        <f>Udholdenhed!U16</f>
        <v>0.47569444444444459</v>
      </c>
      <c r="U16" s="377"/>
      <c r="V16" s="610"/>
      <c r="W16" s="51">
        <f t="shared" si="3"/>
        <v>0</v>
      </c>
      <c r="X16" s="3">
        <f>Udholdenhed!Y16</f>
        <v>0.4791666666666668</v>
      </c>
      <c r="Y16" s="47"/>
      <c r="Z16" s="53"/>
      <c r="AA16" s="36"/>
      <c r="AB16" s="51">
        <f t="shared" si="4"/>
        <v>0</v>
      </c>
      <c r="AC16" s="50">
        <f t="shared" si="5"/>
        <v>0</v>
      </c>
      <c r="AE16" s="34"/>
      <c r="AF16" s="18"/>
      <c r="AG16" s="60">
        <v>47</v>
      </c>
      <c r="AH16" s="10"/>
      <c r="AI16" s="34"/>
      <c r="AJ16" s="10"/>
      <c r="AK16" s="34"/>
      <c r="AL16" s="10"/>
      <c r="AM16" s="34"/>
      <c r="AN16" s="18"/>
      <c r="AO16" s="35">
        <f t="shared" si="6"/>
        <v>0</v>
      </c>
      <c r="AP16" s="63">
        <f t="shared" si="6"/>
        <v>0</v>
      </c>
      <c r="AQ16" s="25">
        <f t="shared" si="7"/>
        <v>0</v>
      </c>
    </row>
    <row r="17" spans="1:43" ht="15" customHeight="1" x14ac:dyDescent="0.2">
      <c r="A17" s="102">
        <f>Udholdenhed!A17</f>
        <v>16</v>
      </c>
      <c r="B17" s="103" t="str">
        <f>Startliste!B17</f>
        <v>AL</v>
      </c>
      <c r="C17" s="102">
        <f>Udholdenhed!C17</f>
        <v>0</v>
      </c>
      <c r="D17" s="105"/>
      <c r="E17" s="156">
        <f>Startliste!E17</f>
        <v>0</v>
      </c>
      <c r="F17" s="89">
        <f>Startliste!F17</f>
        <v>0</v>
      </c>
      <c r="G17" s="104">
        <f>Startliste!G17</f>
        <v>0</v>
      </c>
      <c r="H17" s="588">
        <f>IF((C17=1),Idealtider!$K$3,IF((C17=2),Idealtider!$L$3,IF((C17=3),Idealtider!$M$3,IF((C17=4),Idealtider!$N$3,))))</f>
        <v>0</v>
      </c>
      <c r="I17" s="594">
        <f>Udholdenhed!I17</f>
        <v>0.46875000000000017</v>
      </c>
      <c r="J17" s="595"/>
      <c r="K17" s="600">
        <f t="shared" si="0"/>
        <v>0</v>
      </c>
      <c r="L17" s="594">
        <f>Udholdenhed!M17</f>
        <v>0.47222222222222238</v>
      </c>
      <c r="M17" s="325"/>
      <c r="N17" s="595"/>
      <c r="O17" s="600">
        <f t="shared" si="1"/>
        <v>0</v>
      </c>
      <c r="P17" s="594">
        <f>Udholdenhed!Q17</f>
        <v>0.47569444444444459</v>
      </c>
      <c r="Q17" s="325"/>
      <c r="R17" s="595"/>
      <c r="S17" s="600">
        <f t="shared" si="2"/>
        <v>0</v>
      </c>
      <c r="T17" s="604">
        <f>Udholdenhed!U17</f>
        <v>0.4791666666666668</v>
      </c>
      <c r="U17" s="377"/>
      <c r="V17" s="610"/>
      <c r="W17" s="51">
        <f t="shared" si="3"/>
        <v>0</v>
      </c>
      <c r="X17" s="3">
        <f>Udholdenhed!Y17</f>
        <v>0.48263888888888901</v>
      </c>
      <c r="Y17" s="47"/>
      <c r="Z17" s="53"/>
      <c r="AA17" s="36"/>
      <c r="AB17" s="51">
        <f t="shared" si="4"/>
        <v>0</v>
      </c>
      <c r="AC17" s="50">
        <f t="shared" si="5"/>
        <v>0</v>
      </c>
      <c r="AE17" s="34"/>
      <c r="AF17" s="18"/>
      <c r="AG17" s="60">
        <v>49</v>
      </c>
      <c r="AH17" s="10"/>
      <c r="AI17" s="34"/>
      <c r="AJ17" s="10"/>
      <c r="AK17" s="34"/>
      <c r="AL17" s="10"/>
      <c r="AM17" s="34"/>
      <c r="AN17" s="18"/>
      <c r="AO17" s="35">
        <f t="shared" si="6"/>
        <v>0</v>
      </c>
      <c r="AP17" s="63">
        <f t="shared" si="6"/>
        <v>0</v>
      </c>
      <c r="AQ17" s="25">
        <f t="shared" si="7"/>
        <v>0</v>
      </c>
    </row>
    <row r="18" spans="1:43" ht="15" customHeight="1" x14ac:dyDescent="0.2">
      <c r="A18" s="102">
        <f>Udholdenhed!A18</f>
        <v>17</v>
      </c>
      <c r="B18" s="103" t="str">
        <f>Startliste!B18</f>
        <v>AL</v>
      </c>
      <c r="C18" s="102">
        <f>Udholdenhed!C18</f>
        <v>0</v>
      </c>
      <c r="D18" s="105"/>
      <c r="E18" s="156">
        <f>Startliste!E18</f>
        <v>0</v>
      </c>
      <c r="F18" s="89">
        <f>Startliste!F18</f>
        <v>0</v>
      </c>
      <c r="G18" s="104">
        <f>Startliste!G18</f>
        <v>0</v>
      </c>
      <c r="H18" s="588">
        <f>IF((C18=1),Idealtider!$K$3,IF((C18=2),Idealtider!$L$3,IF((C18=3),Idealtider!$M$3,IF((C18=4),Idealtider!$N$3,))))</f>
        <v>0</v>
      </c>
      <c r="I18" s="594">
        <f>Udholdenhed!I18</f>
        <v>0.47222222222222238</v>
      </c>
      <c r="J18" s="595"/>
      <c r="K18" s="600">
        <f t="shared" si="0"/>
        <v>0</v>
      </c>
      <c r="L18" s="594">
        <f>Udholdenhed!M18</f>
        <v>0.47569444444444459</v>
      </c>
      <c r="M18" s="325"/>
      <c r="N18" s="595"/>
      <c r="O18" s="600">
        <f t="shared" si="1"/>
        <v>0</v>
      </c>
      <c r="P18" s="594">
        <f>Udholdenhed!Q18</f>
        <v>0.4791666666666668</v>
      </c>
      <c r="Q18" s="325"/>
      <c r="R18" s="595"/>
      <c r="S18" s="600">
        <f t="shared" si="2"/>
        <v>0</v>
      </c>
      <c r="T18" s="604">
        <f>Udholdenhed!U18</f>
        <v>0.48263888888888901</v>
      </c>
      <c r="U18" s="377"/>
      <c r="V18" s="610"/>
      <c r="W18" s="51">
        <f t="shared" si="3"/>
        <v>0</v>
      </c>
      <c r="X18" s="3">
        <f>Udholdenhed!Y18</f>
        <v>0.48611111111111122</v>
      </c>
      <c r="Y18" s="47"/>
      <c r="Z18" s="53"/>
      <c r="AA18" s="36"/>
      <c r="AB18" s="51">
        <f t="shared" si="4"/>
        <v>0</v>
      </c>
      <c r="AC18" s="50">
        <f t="shared" si="5"/>
        <v>0</v>
      </c>
      <c r="AE18" s="34"/>
      <c r="AF18" s="18"/>
      <c r="AG18" s="60">
        <v>50</v>
      </c>
      <c r="AH18" s="10"/>
      <c r="AI18" s="34"/>
      <c r="AJ18" s="10"/>
      <c r="AK18" s="34"/>
      <c r="AL18" s="10"/>
      <c r="AM18" s="34"/>
      <c r="AN18" s="18"/>
      <c r="AO18" s="35">
        <f t="shared" si="6"/>
        <v>0</v>
      </c>
      <c r="AP18" s="63">
        <f t="shared" si="6"/>
        <v>0</v>
      </c>
      <c r="AQ18" s="25">
        <f t="shared" si="7"/>
        <v>0</v>
      </c>
    </row>
    <row r="19" spans="1:43" ht="15" customHeight="1" x14ac:dyDescent="0.2">
      <c r="A19" s="102">
        <f>Udholdenhed!A19</f>
        <v>18</v>
      </c>
      <c r="B19" s="103" t="str">
        <f>Startliste!B19</f>
        <v>AL</v>
      </c>
      <c r="C19" s="102">
        <f>Udholdenhed!C19</f>
        <v>0</v>
      </c>
      <c r="D19" s="105"/>
      <c r="E19" s="156">
        <f>Startliste!E19</f>
        <v>0</v>
      </c>
      <c r="F19" s="89">
        <f>Startliste!F19</f>
        <v>0</v>
      </c>
      <c r="G19" s="104">
        <f>Startliste!G19</f>
        <v>0</v>
      </c>
      <c r="H19" s="588">
        <f>IF((C19=1),Idealtider!$K$3,IF((C19=2),Idealtider!$L$3,IF((C19=3),Idealtider!$M$3,IF((C19=4),Idealtider!$N$3,))))</f>
        <v>0</v>
      </c>
      <c r="I19" s="594">
        <f>Udholdenhed!I19</f>
        <v>0.47569444444444459</v>
      </c>
      <c r="J19" s="595"/>
      <c r="K19" s="600">
        <f t="shared" si="0"/>
        <v>0</v>
      </c>
      <c r="L19" s="594">
        <f>Udholdenhed!M19</f>
        <v>0.4791666666666668</v>
      </c>
      <c r="M19" s="325"/>
      <c r="N19" s="595"/>
      <c r="O19" s="600">
        <f t="shared" si="1"/>
        <v>0</v>
      </c>
      <c r="P19" s="594">
        <f>Udholdenhed!Q19</f>
        <v>0.48263888888888901</v>
      </c>
      <c r="Q19" s="325"/>
      <c r="R19" s="595"/>
      <c r="S19" s="600">
        <f t="shared" si="2"/>
        <v>0</v>
      </c>
      <c r="T19" s="611">
        <f>Udholdenhed!U19</f>
        <v>0.48611111111111122</v>
      </c>
      <c r="U19" s="383"/>
      <c r="V19" s="612"/>
      <c r="W19" s="51">
        <f t="shared" si="3"/>
        <v>0</v>
      </c>
      <c r="X19" s="3">
        <f>Udholdenhed!Y19</f>
        <v>0.48958333333333343</v>
      </c>
      <c r="Y19" s="47"/>
      <c r="Z19" s="53"/>
      <c r="AA19" s="36"/>
      <c r="AB19" s="51">
        <f t="shared" si="4"/>
        <v>0</v>
      </c>
      <c r="AC19" s="50">
        <f t="shared" si="5"/>
        <v>0</v>
      </c>
      <c r="AE19" s="34"/>
      <c r="AF19" s="18"/>
      <c r="AG19" s="60">
        <v>62</v>
      </c>
      <c r="AH19" s="10"/>
      <c r="AI19" s="34"/>
      <c r="AJ19" s="10"/>
      <c r="AK19" s="34"/>
      <c r="AL19" s="10"/>
      <c r="AM19" s="34"/>
      <c r="AN19" s="18"/>
      <c r="AO19" s="35">
        <f t="shared" si="6"/>
        <v>0</v>
      </c>
      <c r="AP19" s="63">
        <f t="shared" si="6"/>
        <v>0</v>
      </c>
      <c r="AQ19" s="25">
        <f t="shared" si="7"/>
        <v>0</v>
      </c>
    </row>
    <row r="20" spans="1:43" ht="15" customHeight="1" x14ac:dyDescent="0.2">
      <c r="A20" s="102">
        <f>Udholdenhed!A20</f>
        <v>19</v>
      </c>
      <c r="B20" s="103" t="str">
        <f>Startliste!B20</f>
        <v>AL</v>
      </c>
      <c r="C20" s="102">
        <f>Udholdenhed!C20</f>
        <v>0</v>
      </c>
      <c r="D20" s="105"/>
      <c r="E20" s="156">
        <f>Startliste!E20</f>
        <v>0</v>
      </c>
      <c r="F20" s="89">
        <f>Startliste!F20</f>
        <v>0</v>
      </c>
      <c r="G20" s="104">
        <f>Startliste!G20</f>
        <v>0</v>
      </c>
      <c r="H20" s="588">
        <f>IF((C20=1),Idealtider!$K$3,IF((C20=2),Idealtider!$L$3,IF((C20=3),Idealtider!$M$3,IF((C20=4),Idealtider!$N$3,))))</f>
        <v>0</v>
      </c>
      <c r="I20" s="594">
        <f>Udholdenhed!I20</f>
        <v>0.4791666666666668</v>
      </c>
      <c r="J20" s="595"/>
      <c r="K20" s="600">
        <f t="shared" si="0"/>
        <v>0</v>
      </c>
      <c r="L20" s="594">
        <f>Udholdenhed!M20</f>
        <v>0.48263888888888901</v>
      </c>
      <c r="M20" s="325"/>
      <c r="N20" s="595"/>
      <c r="O20" s="600">
        <f t="shared" si="1"/>
        <v>0</v>
      </c>
      <c r="P20" s="594">
        <f>Udholdenhed!Q20</f>
        <v>0.48611111111111122</v>
      </c>
      <c r="Q20" s="325"/>
      <c r="R20" s="595"/>
      <c r="S20" s="600">
        <f t="shared" si="2"/>
        <v>0</v>
      </c>
      <c r="T20" s="611">
        <f>Udholdenhed!U20</f>
        <v>0.48958333333333343</v>
      </c>
      <c r="U20" s="383"/>
      <c r="V20" s="612"/>
      <c r="W20" s="51">
        <f t="shared" si="3"/>
        <v>0</v>
      </c>
      <c r="X20" s="3">
        <f>Udholdenhed!Y20</f>
        <v>0.49305555555555564</v>
      </c>
      <c r="Y20" s="47"/>
      <c r="Z20" s="53"/>
      <c r="AA20" s="36"/>
      <c r="AB20" s="51">
        <f t="shared" si="4"/>
        <v>0</v>
      </c>
      <c r="AC20" s="50">
        <f t="shared" si="5"/>
        <v>0</v>
      </c>
      <c r="AE20" s="34"/>
      <c r="AF20" s="18"/>
      <c r="AG20" s="60">
        <v>71</v>
      </c>
      <c r="AH20" s="10"/>
      <c r="AI20" s="34"/>
      <c r="AJ20" s="10"/>
      <c r="AK20" s="34"/>
      <c r="AL20" s="10"/>
      <c r="AM20" s="34"/>
      <c r="AN20" s="18"/>
      <c r="AO20" s="35">
        <f t="shared" si="6"/>
        <v>0</v>
      </c>
      <c r="AP20" s="63">
        <f t="shared" si="6"/>
        <v>0</v>
      </c>
      <c r="AQ20" s="25">
        <f t="shared" si="7"/>
        <v>0</v>
      </c>
    </row>
    <row r="21" spans="1:43" ht="15" customHeight="1" x14ac:dyDescent="0.2">
      <c r="A21" s="102">
        <f>Udholdenhed!A21</f>
        <v>20</v>
      </c>
      <c r="B21" s="103" t="str">
        <f>Startliste!B21</f>
        <v>AL</v>
      </c>
      <c r="C21" s="102">
        <f>Udholdenhed!C21</f>
        <v>0</v>
      </c>
      <c r="D21" s="105"/>
      <c r="E21" s="156">
        <f>Startliste!E21</f>
        <v>0</v>
      </c>
      <c r="F21" s="89">
        <f>Startliste!F21</f>
        <v>0</v>
      </c>
      <c r="G21" s="104">
        <f>Startliste!G21</f>
        <v>0</v>
      </c>
      <c r="H21" s="588">
        <f>IF((C21=1),Idealtider!$K$3,IF((C21=2),Idealtider!$L$3,IF((C21=3),Idealtider!$M$3,IF((C21=4),Idealtider!$N$3,))))</f>
        <v>0</v>
      </c>
      <c r="I21" s="594">
        <f>Udholdenhed!I21</f>
        <v>0.48263888888888901</v>
      </c>
      <c r="J21" s="595"/>
      <c r="K21" s="600">
        <f t="shared" si="0"/>
        <v>0</v>
      </c>
      <c r="L21" s="594">
        <f>Udholdenhed!M21</f>
        <v>0.48611111111111122</v>
      </c>
      <c r="M21" s="325"/>
      <c r="N21" s="595"/>
      <c r="O21" s="600">
        <f t="shared" si="1"/>
        <v>0</v>
      </c>
      <c r="P21" s="594">
        <f>Udholdenhed!Q21</f>
        <v>0.48958333333333343</v>
      </c>
      <c r="Q21" s="325"/>
      <c r="R21" s="595"/>
      <c r="S21" s="600">
        <f t="shared" si="2"/>
        <v>0</v>
      </c>
      <c r="T21" s="611">
        <f>Udholdenhed!U21</f>
        <v>0.49305555555555564</v>
      </c>
      <c r="U21" s="383"/>
      <c r="V21" s="612"/>
      <c r="W21" s="51">
        <f t="shared" si="3"/>
        <v>0</v>
      </c>
      <c r="X21" s="3">
        <f>Udholdenhed!Y21</f>
        <v>0.49652777777777785</v>
      </c>
      <c r="Y21" s="47"/>
      <c r="Z21" s="53"/>
      <c r="AA21" s="36"/>
      <c r="AB21" s="51">
        <f t="shared" si="4"/>
        <v>0</v>
      </c>
      <c r="AC21" s="50">
        <f t="shared" si="5"/>
        <v>0</v>
      </c>
      <c r="AE21" s="34"/>
      <c r="AF21" s="18"/>
      <c r="AG21" s="60">
        <v>54</v>
      </c>
      <c r="AH21" s="10"/>
      <c r="AI21" s="34"/>
      <c r="AJ21" s="10"/>
      <c r="AK21" s="34"/>
      <c r="AL21" s="10"/>
      <c r="AM21" s="34"/>
      <c r="AN21" s="18"/>
      <c r="AO21" s="35">
        <f t="shared" si="6"/>
        <v>0</v>
      </c>
      <c r="AP21" s="63">
        <f t="shared" si="6"/>
        <v>0</v>
      </c>
      <c r="AQ21" s="25">
        <f t="shared" si="7"/>
        <v>0</v>
      </c>
    </row>
    <row r="22" spans="1:43" ht="15" customHeight="1" x14ac:dyDescent="0.2">
      <c r="A22" s="102">
        <f>Udholdenhed!A22</f>
        <v>21</v>
      </c>
      <c r="B22" s="103" t="str">
        <f>Startliste!B22</f>
        <v>AL</v>
      </c>
      <c r="C22" s="102">
        <f>Udholdenhed!C22</f>
        <v>0</v>
      </c>
      <c r="D22" s="105"/>
      <c r="E22" s="156">
        <f>Startliste!E22</f>
        <v>0</v>
      </c>
      <c r="F22" s="89">
        <f>Startliste!F22</f>
        <v>0</v>
      </c>
      <c r="G22" s="104">
        <f>Startliste!G22</f>
        <v>0</v>
      </c>
      <c r="H22" s="588">
        <f>IF((C22=1),Idealtider!$K$3,IF((C22=2),Idealtider!$L$3,IF((C22=3),Idealtider!$M$3,IF((C22=4),Idealtider!$N$3,))))</f>
        <v>0</v>
      </c>
      <c r="I22" s="594">
        <f>Udholdenhed!I22</f>
        <v>0.48611111111111122</v>
      </c>
      <c r="J22" s="595"/>
      <c r="K22" s="600">
        <f t="shared" si="0"/>
        <v>0</v>
      </c>
      <c r="L22" s="594">
        <f>Udholdenhed!M22</f>
        <v>0.48958333333333343</v>
      </c>
      <c r="M22" s="325"/>
      <c r="N22" s="595"/>
      <c r="O22" s="600">
        <f t="shared" si="1"/>
        <v>0</v>
      </c>
      <c r="P22" s="594">
        <f>Udholdenhed!Q22</f>
        <v>0.49305555555555564</v>
      </c>
      <c r="Q22" s="325"/>
      <c r="R22" s="595"/>
      <c r="S22" s="600">
        <f t="shared" si="2"/>
        <v>0</v>
      </c>
      <c r="T22" s="611">
        <f>Udholdenhed!U22</f>
        <v>0.49652777777777785</v>
      </c>
      <c r="U22" s="383"/>
      <c r="V22" s="612"/>
      <c r="W22" s="51">
        <f t="shared" si="3"/>
        <v>0</v>
      </c>
      <c r="X22" s="3">
        <f>Udholdenhed!Y22</f>
        <v>0.50000000000000011</v>
      </c>
      <c r="Y22" s="47"/>
      <c r="Z22" s="53"/>
      <c r="AA22" s="36"/>
      <c r="AB22" s="51">
        <f t="shared" si="4"/>
        <v>0</v>
      </c>
      <c r="AC22" s="50">
        <f t="shared" si="5"/>
        <v>0</v>
      </c>
      <c r="AE22" s="34"/>
      <c r="AF22" s="18"/>
      <c r="AG22" s="60">
        <v>65</v>
      </c>
      <c r="AH22" s="10"/>
      <c r="AI22" s="34"/>
      <c r="AJ22" s="10"/>
      <c r="AK22" s="34"/>
      <c r="AL22" s="10"/>
      <c r="AM22" s="34"/>
      <c r="AN22" s="18"/>
      <c r="AO22" s="35">
        <f t="shared" si="6"/>
        <v>0</v>
      </c>
      <c r="AP22" s="63">
        <f t="shared" si="6"/>
        <v>0</v>
      </c>
      <c r="AQ22" s="25">
        <f t="shared" si="7"/>
        <v>0</v>
      </c>
    </row>
    <row r="23" spans="1:43" ht="15" customHeight="1" x14ac:dyDescent="0.2">
      <c r="A23" s="102">
        <f>Udholdenhed!A23</f>
        <v>22</v>
      </c>
      <c r="B23" s="103" t="str">
        <f>Startliste!B23</f>
        <v>AL</v>
      </c>
      <c r="C23" s="102">
        <f>Udholdenhed!C23</f>
        <v>0</v>
      </c>
      <c r="D23" s="105"/>
      <c r="E23" s="156">
        <f>Startliste!E23</f>
        <v>0</v>
      </c>
      <c r="F23" s="89">
        <f>Startliste!F23</f>
        <v>0</v>
      </c>
      <c r="G23" s="104">
        <f>Startliste!G23</f>
        <v>0</v>
      </c>
      <c r="H23" s="588">
        <f>IF((C23=1),Idealtider!$K$3,IF((C23=2),Idealtider!$L$3,IF((C23=3),Idealtider!$M$3,IF((C23=4),Idealtider!$N$3,))))</f>
        <v>0</v>
      </c>
      <c r="I23" s="594">
        <f>Udholdenhed!I23</f>
        <v>0.48958333333333343</v>
      </c>
      <c r="J23" s="595"/>
      <c r="K23" s="600">
        <f t="shared" si="0"/>
        <v>0</v>
      </c>
      <c r="L23" s="594">
        <f>Udholdenhed!M23</f>
        <v>0.49305555555555564</v>
      </c>
      <c r="M23" s="325"/>
      <c r="N23" s="595"/>
      <c r="O23" s="600">
        <f t="shared" si="1"/>
        <v>0</v>
      </c>
      <c r="P23" s="594">
        <f>Udholdenhed!Q23</f>
        <v>0.49652777777777785</v>
      </c>
      <c r="Q23" s="325"/>
      <c r="R23" s="595"/>
      <c r="S23" s="600">
        <f t="shared" si="2"/>
        <v>0</v>
      </c>
      <c r="T23" s="611">
        <f>Udholdenhed!U23</f>
        <v>0.50000000000000011</v>
      </c>
      <c r="U23" s="383"/>
      <c r="V23" s="612"/>
      <c r="W23" s="51">
        <f t="shared" si="3"/>
        <v>0</v>
      </c>
      <c r="X23" s="3">
        <f>Udholdenhed!Y23</f>
        <v>0.50347222222222232</v>
      </c>
      <c r="Y23" s="47"/>
      <c r="Z23" s="53"/>
      <c r="AA23" s="36"/>
      <c r="AB23" s="51">
        <f t="shared" si="4"/>
        <v>0</v>
      </c>
      <c r="AC23" s="50">
        <f t="shared" si="5"/>
        <v>0</v>
      </c>
      <c r="AE23" s="34"/>
      <c r="AF23" s="18"/>
      <c r="AG23" s="60">
        <v>73</v>
      </c>
      <c r="AH23" s="18"/>
      <c r="AI23" s="60">
        <v>55</v>
      </c>
      <c r="AJ23" s="10"/>
      <c r="AK23" s="34"/>
      <c r="AL23" s="10"/>
      <c r="AM23" s="34"/>
      <c r="AN23" s="18"/>
      <c r="AO23" s="35">
        <f t="shared" si="6"/>
        <v>10</v>
      </c>
      <c r="AP23" s="63">
        <f t="shared" si="6"/>
        <v>0</v>
      </c>
      <c r="AQ23" s="25">
        <f t="shared" si="7"/>
        <v>10</v>
      </c>
    </row>
    <row r="24" spans="1:43" ht="15" customHeight="1" x14ac:dyDescent="0.2">
      <c r="A24" s="102">
        <f>Udholdenhed!A24</f>
        <v>23</v>
      </c>
      <c r="B24" s="103" t="str">
        <f>Startliste!B24</f>
        <v>AL</v>
      </c>
      <c r="C24" s="102">
        <f>Udholdenhed!C24</f>
        <v>0</v>
      </c>
      <c r="D24" s="105"/>
      <c r="E24" s="156">
        <f>Startliste!E24</f>
        <v>0</v>
      </c>
      <c r="F24" s="89">
        <f>Startliste!F24</f>
        <v>0</v>
      </c>
      <c r="G24" s="104">
        <f>Startliste!G24</f>
        <v>0</v>
      </c>
      <c r="H24" s="588">
        <f>IF((C24=1),Idealtider!$K$3,IF((C24=2),Idealtider!$L$3,IF((C24=3),Idealtider!$M$3,IF((C24=4),Idealtider!$N$3,))))</f>
        <v>0</v>
      </c>
      <c r="I24" s="594">
        <f>Udholdenhed!I24</f>
        <v>0.49305555555555564</v>
      </c>
      <c r="J24" s="595"/>
      <c r="K24" s="600">
        <f t="shared" si="0"/>
        <v>0</v>
      </c>
      <c r="L24" s="594">
        <f>Udholdenhed!M24</f>
        <v>0.49652777777777785</v>
      </c>
      <c r="M24" s="325"/>
      <c r="N24" s="595"/>
      <c r="O24" s="600">
        <f t="shared" si="1"/>
        <v>0</v>
      </c>
      <c r="P24" s="594">
        <f>Udholdenhed!Q24</f>
        <v>0.50000000000000011</v>
      </c>
      <c r="Q24" s="325"/>
      <c r="R24" s="595"/>
      <c r="S24" s="600">
        <f t="shared" si="2"/>
        <v>0</v>
      </c>
      <c r="T24" s="611">
        <f>Udholdenhed!U24</f>
        <v>0.50347222222222232</v>
      </c>
      <c r="U24" s="383"/>
      <c r="V24" s="612"/>
      <c r="W24" s="51">
        <f t="shared" si="3"/>
        <v>0</v>
      </c>
      <c r="X24" s="3">
        <f>Udholdenhed!Y24</f>
        <v>0.50694444444444453</v>
      </c>
      <c r="Y24" s="47"/>
      <c r="Z24" s="53"/>
      <c r="AA24" s="36"/>
      <c r="AB24" s="51">
        <f t="shared" si="4"/>
        <v>0</v>
      </c>
      <c r="AC24" s="50">
        <f t="shared" si="5"/>
        <v>0</v>
      </c>
      <c r="AE24" s="34"/>
      <c r="AF24" s="18"/>
      <c r="AG24" s="60">
        <v>54</v>
      </c>
      <c r="AH24" s="10"/>
      <c r="AI24" s="34"/>
      <c r="AJ24" s="10"/>
      <c r="AK24" s="34"/>
      <c r="AL24" s="10"/>
      <c r="AM24" s="34"/>
      <c r="AN24" s="18"/>
      <c r="AO24" s="35">
        <f t="shared" si="6"/>
        <v>0</v>
      </c>
      <c r="AP24" s="63">
        <f t="shared" si="6"/>
        <v>0</v>
      </c>
      <c r="AQ24" s="25">
        <f t="shared" si="7"/>
        <v>0</v>
      </c>
    </row>
    <row r="25" spans="1:43" ht="15" customHeight="1" x14ac:dyDescent="0.2">
      <c r="A25" s="102">
        <f>Udholdenhed!A25</f>
        <v>24</v>
      </c>
      <c r="B25" s="103" t="str">
        <f>Startliste!B25</f>
        <v>AL</v>
      </c>
      <c r="C25" s="102">
        <f>Udholdenhed!C25</f>
        <v>0</v>
      </c>
      <c r="D25" s="105"/>
      <c r="E25" s="156">
        <f>Startliste!E25</f>
        <v>0</v>
      </c>
      <c r="F25" s="89">
        <f>Startliste!F25</f>
        <v>0</v>
      </c>
      <c r="G25" s="104">
        <f>Startliste!G25</f>
        <v>0</v>
      </c>
      <c r="H25" s="588">
        <f>IF((C25=1),Idealtider!$K$3,IF((C25=2),Idealtider!$L$3,IF((C25=3),Idealtider!$M$3,IF((C25=4),Idealtider!$N$3,))))</f>
        <v>0</v>
      </c>
      <c r="I25" s="594">
        <f>Udholdenhed!I25</f>
        <v>0.49652777777777785</v>
      </c>
      <c r="J25" s="595"/>
      <c r="K25" s="600">
        <f t="shared" si="0"/>
        <v>0</v>
      </c>
      <c r="L25" s="594">
        <f>Udholdenhed!M25</f>
        <v>0.50000000000000011</v>
      </c>
      <c r="M25" s="325"/>
      <c r="N25" s="595"/>
      <c r="O25" s="600">
        <f t="shared" si="1"/>
        <v>0</v>
      </c>
      <c r="P25" s="594">
        <f>Udholdenhed!Q25</f>
        <v>0.50347222222222232</v>
      </c>
      <c r="Q25" s="325"/>
      <c r="R25" s="595"/>
      <c r="S25" s="600">
        <f t="shared" si="2"/>
        <v>0</v>
      </c>
      <c r="T25" s="611">
        <f>Udholdenhed!U25</f>
        <v>0.50694444444444453</v>
      </c>
      <c r="U25" s="383"/>
      <c r="V25" s="612"/>
      <c r="W25" s="51">
        <f t="shared" si="3"/>
        <v>0</v>
      </c>
      <c r="X25" s="3">
        <f>Udholdenhed!Y25</f>
        <v>0.51041666666666674</v>
      </c>
      <c r="Y25" s="47"/>
      <c r="Z25" s="53"/>
      <c r="AA25" s="36"/>
      <c r="AB25" s="51">
        <f t="shared" si="4"/>
        <v>0</v>
      </c>
      <c r="AC25" s="50">
        <f t="shared" si="5"/>
        <v>0</v>
      </c>
      <c r="AE25" s="34"/>
      <c r="AF25" s="18"/>
      <c r="AG25" s="60">
        <v>56</v>
      </c>
      <c r="AH25" s="10"/>
      <c r="AI25" s="34"/>
      <c r="AJ25" s="10"/>
      <c r="AK25" s="34"/>
      <c r="AL25" s="10"/>
      <c r="AM25" s="34"/>
      <c r="AN25" s="18"/>
      <c r="AO25" s="35">
        <f t="shared" si="6"/>
        <v>0</v>
      </c>
      <c r="AP25" s="63">
        <f t="shared" si="6"/>
        <v>0</v>
      </c>
      <c r="AQ25" s="25">
        <f t="shared" si="7"/>
        <v>0</v>
      </c>
    </row>
    <row r="26" spans="1:43" ht="15" customHeight="1" x14ac:dyDescent="0.2">
      <c r="A26" s="102">
        <f>Udholdenhed!A26</f>
        <v>25</v>
      </c>
      <c r="B26" s="103" t="str">
        <f>Startliste!B26</f>
        <v>AL</v>
      </c>
      <c r="C26" s="102">
        <f>Udholdenhed!C26</f>
        <v>0</v>
      </c>
      <c r="D26" s="105"/>
      <c r="E26" s="156">
        <f>Startliste!E26</f>
        <v>0</v>
      </c>
      <c r="F26" s="89">
        <f>Startliste!F26</f>
        <v>0</v>
      </c>
      <c r="G26" s="104">
        <f>Startliste!G26</f>
        <v>0</v>
      </c>
      <c r="H26" s="588">
        <f>IF((C26=1),Idealtider!$K$3,IF((C26=2),Idealtider!$L$3,IF((C26=3),Idealtider!$M$3,IF((C26=4),Idealtider!$N$3,))))</f>
        <v>0</v>
      </c>
      <c r="I26" s="594">
        <f>Udholdenhed!I26</f>
        <v>0.50000000000000011</v>
      </c>
      <c r="J26" s="595"/>
      <c r="K26" s="600">
        <f t="shared" si="0"/>
        <v>0</v>
      </c>
      <c r="L26" s="594">
        <f>Udholdenhed!M26</f>
        <v>0.50347222222222232</v>
      </c>
      <c r="M26" s="325"/>
      <c r="N26" s="595"/>
      <c r="O26" s="600">
        <f t="shared" si="1"/>
        <v>0</v>
      </c>
      <c r="P26" s="594">
        <f>Udholdenhed!Q26</f>
        <v>0.50694444444444453</v>
      </c>
      <c r="Q26" s="325"/>
      <c r="R26" s="595"/>
      <c r="S26" s="600">
        <f t="shared" si="2"/>
        <v>0</v>
      </c>
      <c r="T26" s="611">
        <f>Udholdenhed!U26</f>
        <v>0.51041666666666674</v>
      </c>
      <c r="U26" s="383"/>
      <c r="V26" s="612"/>
      <c r="W26" s="51">
        <f t="shared" si="3"/>
        <v>0</v>
      </c>
      <c r="X26" s="3">
        <f>Udholdenhed!Y26</f>
        <v>0.51388888888888895</v>
      </c>
      <c r="Y26" s="47"/>
      <c r="Z26" s="53"/>
      <c r="AA26" s="36"/>
      <c r="AB26" s="51">
        <f t="shared" si="4"/>
        <v>0</v>
      </c>
      <c r="AC26" s="50">
        <f t="shared" si="5"/>
        <v>0</v>
      </c>
      <c r="AE26" s="34"/>
      <c r="AF26" s="18"/>
      <c r="AG26" s="60">
        <v>79</v>
      </c>
      <c r="AH26" s="18"/>
      <c r="AI26" s="60">
        <v>67</v>
      </c>
      <c r="AJ26" s="10"/>
      <c r="AK26" s="34"/>
      <c r="AL26" s="10"/>
      <c r="AM26" s="34"/>
      <c r="AN26" s="18"/>
      <c r="AO26" s="35">
        <f t="shared" si="6"/>
        <v>10</v>
      </c>
      <c r="AP26" s="63">
        <f t="shared" si="6"/>
        <v>0</v>
      </c>
      <c r="AQ26" s="25">
        <f t="shared" si="7"/>
        <v>10</v>
      </c>
    </row>
    <row r="27" spans="1:43" ht="15" customHeight="1" x14ac:dyDescent="0.2">
      <c r="A27" s="102">
        <f>Udholdenhed!A27</f>
        <v>26</v>
      </c>
      <c r="B27" s="103" t="str">
        <f>Startliste!B27</f>
        <v>AL</v>
      </c>
      <c r="C27" s="102">
        <f>Udholdenhed!C27</f>
        <v>0</v>
      </c>
      <c r="D27" s="105"/>
      <c r="E27" s="156">
        <f>Startliste!E27</f>
        <v>0</v>
      </c>
      <c r="F27" s="89">
        <f>Startliste!F27</f>
        <v>0</v>
      </c>
      <c r="G27" s="104">
        <f>Startliste!G27</f>
        <v>0</v>
      </c>
      <c r="H27" s="588">
        <f>IF((C27=1),Idealtider!$K$3,IF((C27=2),Idealtider!$L$3,IF((C27=3),Idealtider!$M$3,IF((C27=4),Idealtider!$N$3,))))</f>
        <v>0</v>
      </c>
      <c r="I27" s="594">
        <f>Udholdenhed!I27</f>
        <v>0.50347222222222232</v>
      </c>
      <c r="J27" s="595"/>
      <c r="K27" s="600">
        <f t="shared" si="0"/>
        <v>0</v>
      </c>
      <c r="L27" s="594">
        <f>Udholdenhed!M27</f>
        <v>0.50694444444444453</v>
      </c>
      <c r="M27" s="325"/>
      <c r="N27" s="595"/>
      <c r="O27" s="600">
        <f t="shared" si="1"/>
        <v>0</v>
      </c>
      <c r="P27" s="594">
        <f>Udholdenhed!Q27</f>
        <v>0.51041666666666674</v>
      </c>
      <c r="Q27" s="325"/>
      <c r="R27" s="595"/>
      <c r="S27" s="600">
        <f t="shared" si="2"/>
        <v>0</v>
      </c>
      <c r="T27" s="611">
        <f>Udholdenhed!U27</f>
        <v>0.51388888888888895</v>
      </c>
      <c r="U27" s="383"/>
      <c r="V27" s="612"/>
      <c r="W27" s="51">
        <f t="shared" si="3"/>
        <v>0</v>
      </c>
      <c r="X27" s="3">
        <f>Udholdenhed!Y27</f>
        <v>0.51736111111111116</v>
      </c>
      <c r="Y27" s="47"/>
      <c r="Z27" s="53"/>
      <c r="AA27" s="36"/>
      <c r="AB27" s="51">
        <f t="shared" si="4"/>
        <v>0</v>
      </c>
      <c r="AC27" s="50">
        <f t="shared" si="5"/>
        <v>0</v>
      </c>
      <c r="AE27" s="34"/>
      <c r="AF27" s="18"/>
      <c r="AG27" s="60">
        <v>81</v>
      </c>
      <c r="AH27" s="18"/>
      <c r="AI27" s="60">
        <v>79</v>
      </c>
      <c r="AJ27" s="18"/>
      <c r="AK27" s="60">
        <v>62</v>
      </c>
      <c r="AL27" s="10"/>
      <c r="AM27" s="34"/>
      <c r="AN27" s="18"/>
      <c r="AO27" s="35">
        <f t="shared" si="6"/>
        <v>30</v>
      </c>
      <c r="AP27" s="63">
        <f t="shared" si="6"/>
        <v>0</v>
      </c>
      <c r="AQ27" s="25">
        <f t="shared" si="7"/>
        <v>30</v>
      </c>
    </row>
    <row r="28" spans="1:43" ht="15" customHeight="1" x14ac:dyDescent="0.2">
      <c r="A28" s="102">
        <f>Udholdenhed!A28</f>
        <v>27</v>
      </c>
      <c r="B28" s="103" t="str">
        <f>Startliste!B28</f>
        <v>AL</v>
      </c>
      <c r="C28" s="102">
        <f>Udholdenhed!C28</f>
        <v>0</v>
      </c>
      <c r="D28" s="105"/>
      <c r="E28" s="156">
        <f>Startliste!E28</f>
        <v>0</v>
      </c>
      <c r="F28" s="89">
        <f>Startliste!F28</f>
        <v>0</v>
      </c>
      <c r="G28" s="104">
        <f>Startliste!G28</f>
        <v>0</v>
      </c>
      <c r="H28" s="588">
        <f>IF((C28=1),Idealtider!$K$3,IF((C28=2),Idealtider!$L$3,IF((C28=3),Idealtider!$M$3,IF((C28=4),Idealtider!$N$3,))))</f>
        <v>0</v>
      </c>
      <c r="I28" s="594">
        <f>Udholdenhed!I28</f>
        <v>0.50694444444444453</v>
      </c>
      <c r="J28" s="595"/>
      <c r="K28" s="600">
        <f t="shared" si="0"/>
        <v>0</v>
      </c>
      <c r="L28" s="594">
        <f>Udholdenhed!M28</f>
        <v>0.51041666666666674</v>
      </c>
      <c r="M28" s="325"/>
      <c r="N28" s="595"/>
      <c r="O28" s="600">
        <f t="shared" si="1"/>
        <v>0</v>
      </c>
      <c r="P28" s="594">
        <f>Udholdenhed!Q28</f>
        <v>0.51388888888888895</v>
      </c>
      <c r="Q28" s="325"/>
      <c r="R28" s="595"/>
      <c r="S28" s="600">
        <f t="shared" si="2"/>
        <v>0</v>
      </c>
      <c r="T28" s="611">
        <f>Udholdenhed!U28</f>
        <v>0.51736111111111116</v>
      </c>
      <c r="U28" s="383"/>
      <c r="V28" s="612"/>
      <c r="W28" s="51">
        <f t="shared" si="3"/>
        <v>0</v>
      </c>
      <c r="X28" s="3">
        <f>Udholdenhed!Y28</f>
        <v>0.52083333333333337</v>
      </c>
      <c r="Y28" s="47"/>
      <c r="Z28" s="53"/>
      <c r="AA28" s="36"/>
      <c r="AB28" s="51">
        <f t="shared" si="4"/>
        <v>0</v>
      </c>
      <c r="AC28" s="50">
        <f t="shared" si="5"/>
        <v>0</v>
      </c>
      <c r="AE28" s="34"/>
      <c r="AF28" s="18"/>
      <c r="AG28" s="60">
        <v>58</v>
      </c>
      <c r="AH28" s="10"/>
      <c r="AI28" s="34"/>
      <c r="AJ28" s="10"/>
      <c r="AK28" s="34"/>
      <c r="AL28" s="10"/>
      <c r="AM28" s="34"/>
      <c r="AN28" s="18"/>
      <c r="AO28" s="35">
        <f t="shared" si="6"/>
        <v>0</v>
      </c>
      <c r="AP28" s="63">
        <f t="shared" si="6"/>
        <v>0</v>
      </c>
      <c r="AQ28" s="25">
        <f t="shared" si="7"/>
        <v>0</v>
      </c>
    </row>
    <row r="29" spans="1:43" ht="15" customHeight="1" x14ac:dyDescent="0.2">
      <c r="A29" s="102">
        <f>Udholdenhed!A29</f>
        <v>28</v>
      </c>
      <c r="B29" s="103" t="str">
        <f>Startliste!B29</f>
        <v>AL</v>
      </c>
      <c r="C29" s="102">
        <f>Udholdenhed!C29</f>
        <v>0</v>
      </c>
      <c r="D29" s="105"/>
      <c r="E29" s="156">
        <f>Startliste!E29</f>
        <v>0</v>
      </c>
      <c r="F29" s="89">
        <f>Startliste!F29</f>
        <v>0</v>
      </c>
      <c r="G29" s="104">
        <f>Startliste!G29</f>
        <v>0</v>
      </c>
      <c r="H29" s="588">
        <f>IF((C29=1),Idealtider!$K$3,IF((C29=2),Idealtider!$L$3,IF((C29=3),Idealtider!$M$3,IF((C29=4),Idealtider!$N$3,))))</f>
        <v>0</v>
      </c>
      <c r="I29" s="594">
        <f>Udholdenhed!I29</f>
        <v>0.51041666666666674</v>
      </c>
      <c r="J29" s="595"/>
      <c r="K29" s="600">
        <f t="shared" si="0"/>
        <v>0</v>
      </c>
      <c r="L29" s="594">
        <f>Udholdenhed!M29</f>
        <v>0.51388888888888895</v>
      </c>
      <c r="M29" s="325"/>
      <c r="N29" s="595"/>
      <c r="O29" s="600">
        <f t="shared" si="1"/>
        <v>0</v>
      </c>
      <c r="P29" s="594">
        <f>Udholdenhed!Q29</f>
        <v>0.51736111111111116</v>
      </c>
      <c r="Q29" s="325"/>
      <c r="R29" s="595"/>
      <c r="S29" s="600">
        <f t="shared" si="2"/>
        <v>0</v>
      </c>
      <c r="T29" s="611">
        <f>Udholdenhed!U29</f>
        <v>0.52083333333333337</v>
      </c>
      <c r="U29" s="383"/>
      <c r="V29" s="612"/>
      <c r="W29" s="51">
        <f t="shared" si="3"/>
        <v>0</v>
      </c>
      <c r="X29" s="3">
        <f>Udholdenhed!Y29</f>
        <v>0.52430555555555558</v>
      </c>
      <c r="Y29" s="47"/>
      <c r="Z29" s="53"/>
      <c r="AA29" s="36"/>
      <c r="AB29" s="51">
        <f t="shared" si="4"/>
        <v>0</v>
      </c>
      <c r="AC29" s="50">
        <f t="shared" si="5"/>
        <v>0</v>
      </c>
      <c r="AE29" s="34"/>
      <c r="AF29" s="18"/>
      <c r="AG29" s="60">
        <v>55</v>
      </c>
      <c r="AH29" s="10"/>
      <c r="AI29" s="34"/>
      <c r="AJ29" s="10"/>
      <c r="AK29" s="34"/>
      <c r="AL29" s="10"/>
      <c r="AM29" s="34"/>
      <c r="AN29" s="18"/>
      <c r="AO29" s="35">
        <f t="shared" si="6"/>
        <v>0</v>
      </c>
      <c r="AP29" s="63">
        <f t="shared" si="6"/>
        <v>0</v>
      </c>
      <c r="AQ29" s="25">
        <f t="shared" si="7"/>
        <v>0</v>
      </c>
    </row>
    <row r="30" spans="1:43" ht="15" customHeight="1" x14ac:dyDescent="0.2">
      <c r="A30" s="102">
        <f>Udholdenhed!A30</f>
        <v>29</v>
      </c>
      <c r="B30" s="103" t="str">
        <f>Startliste!B30</f>
        <v>AL</v>
      </c>
      <c r="C30" s="102">
        <f>Udholdenhed!C30</f>
        <v>0</v>
      </c>
      <c r="D30" s="105"/>
      <c r="E30" s="156">
        <f>Startliste!E30</f>
        <v>0</v>
      </c>
      <c r="F30" s="89">
        <f>Startliste!F30</f>
        <v>0</v>
      </c>
      <c r="G30" s="104">
        <f>Startliste!G30</f>
        <v>0</v>
      </c>
      <c r="H30" s="588">
        <f>IF((C30=1),Idealtider!$K$3,IF((C30=2),Idealtider!$L$3,IF((C30=3),Idealtider!$M$3,IF((C30=4),Idealtider!$N$3,))))</f>
        <v>0</v>
      </c>
      <c r="I30" s="594">
        <f>Udholdenhed!I30</f>
        <v>0.51388888888888895</v>
      </c>
      <c r="J30" s="595"/>
      <c r="K30" s="600">
        <f t="shared" si="0"/>
        <v>0</v>
      </c>
      <c r="L30" s="594">
        <f>Udholdenhed!M30</f>
        <v>0.51736111111111116</v>
      </c>
      <c r="M30" s="325"/>
      <c r="N30" s="595"/>
      <c r="O30" s="600">
        <f t="shared" si="1"/>
        <v>0</v>
      </c>
      <c r="P30" s="594">
        <f>Udholdenhed!Q30</f>
        <v>0.52083333333333337</v>
      </c>
      <c r="Q30" s="325"/>
      <c r="R30" s="595"/>
      <c r="S30" s="600">
        <f t="shared" si="2"/>
        <v>0</v>
      </c>
      <c r="T30" s="611">
        <f>Udholdenhed!U30</f>
        <v>0.52430555555555558</v>
      </c>
      <c r="U30" s="383"/>
      <c r="V30" s="612"/>
      <c r="W30" s="51">
        <f t="shared" si="3"/>
        <v>0</v>
      </c>
      <c r="X30" s="3">
        <f>Udholdenhed!Y30</f>
        <v>0.52777777777777779</v>
      </c>
      <c r="Y30" s="47"/>
      <c r="Z30" s="53"/>
      <c r="AA30" s="36"/>
      <c r="AB30" s="51">
        <f t="shared" si="4"/>
        <v>0</v>
      </c>
      <c r="AC30" s="50">
        <f t="shared" si="5"/>
        <v>0</v>
      </c>
      <c r="AE30" s="34"/>
      <c r="AF30" s="18"/>
      <c r="AG30" s="60">
        <v>77</v>
      </c>
      <c r="AH30" s="18"/>
      <c r="AI30" s="60">
        <v>66</v>
      </c>
      <c r="AJ30" s="10"/>
      <c r="AK30" s="34"/>
      <c r="AL30" s="10"/>
      <c r="AM30" s="34"/>
      <c r="AN30" s="18"/>
      <c r="AO30" s="35">
        <f t="shared" si="6"/>
        <v>10</v>
      </c>
      <c r="AP30" s="63">
        <f t="shared" si="6"/>
        <v>0</v>
      </c>
      <c r="AQ30" s="25">
        <f t="shared" si="7"/>
        <v>10</v>
      </c>
    </row>
    <row r="31" spans="1:43" ht="15" customHeight="1" x14ac:dyDescent="0.2">
      <c r="A31" s="102">
        <f>Udholdenhed!A31</f>
        <v>30</v>
      </c>
      <c r="B31" s="103" t="str">
        <f>Startliste!B31</f>
        <v>AL</v>
      </c>
      <c r="C31" s="102">
        <f>Udholdenhed!C31</f>
        <v>0</v>
      </c>
      <c r="D31" s="105"/>
      <c r="E31" s="156">
        <f>Startliste!E31</f>
        <v>0</v>
      </c>
      <c r="F31" s="89">
        <f>Startliste!F31</f>
        <v>0</v>
      </c>
      <c r="G31" s="104">
        <f>Startliste!G31</f>
        <v>0</v>
      </c>
      <c r="H31" s="588">
        <f>IF((C31=1),Idealtider!$K$3,IF((C31=2),Idealtider!$L$3,IF((C31=3),Idealtider!$M$3,IF((C31=4),Idealtider!$N$3,))))</f>
        <v>0</v>
      </c>
      <c r="I31" s="594">
        <f>Udholdenhed!I31</f>
        <v>0.51736111111111116</v>
      </c>
      <c r="J31" s="595"/>
      <c r="K31" s="600">
        <f t="shared" si="0"/>
        <v>0</v>
      </c>
      <c r="L31" s="594">
        <f>Udholdenhed!M31</f>
        <v>0.52083333333333337</v>
      </c>
      <c r="M31" s="325"/>
      <c r="N31" s="595"/>
      <c r="O31" s="600">
        <f t="shared" si="1"/>
        <v>0</v>
      </c>
      <c r="P31" s="594">
        <f>Udholdenhed!Q31</f>
        <v>0.52430555555555558</v>
      </c>
      <c r="Q31" s="325"/>
      <c r="R31" s="595"/>
      <c r="S31" s="600">
        <f t="shared" si="2"/>
        <v>0</v>
      </c>
      <c r="T31" s="611">
        <f>Udholdenhed!U31</f>
        <v>0.52777777777777779</v>
      </c>
      <c r="U31" s="383"/>
      <c r="V31" s="612"/>
      <c r="W31" s="51">
        <f t="shared" si="3"/>
        <v>0</v>
      </c>
      <c r="X31" s="3">
        <f>Udholdenhed!Y31</f>
        <v>0.53125</v>
      </c>
      <c r="Y31" s="47"/>
      <c r="Z31" s="53"/>
      <c r="AA31" s="36"/>
      <c r="AB31" s="51">
        <f t="shared" si="4"/>
        <v>0</v>
      </c>
      <c r="AC31" s="50">
        <f t="shared" si="5"/>
        <v>0</v>
      </c>
      <c r="AE31" s="34"/>
      <c r="AF31" s="18"/>
      <c r="AG31" s="60">
        <v>58</v>
      </c>
      <c r="AH31" s="10"/>
      <c r="AI31" s="34"/>
      <c r="AJ31" s="10"/>
      <c r="AK31" s="34"/>
      <c r="AL31" s="10"/>
      <c r="AM31" s="34"/>
      <c r="AN31" s="18"/>
      <c r="AO31" s="35">
        <f t="shared" si="6"/>
        <v>0</v>
      </c>
      <c r="AP31" s="63">
        <f t="shared" si="6"/>
        <v>0</v>
      </c>
      <c r="AQ31" s="25">
        <f t="shared" si="7"/>
        <v>0</v>
      </c>
    </row>
    <row r="32" spans="1:43" x14ac:dyDescent="0.2">
      <c r="A32" s="102">
        <f>Udholdenhed!A32</f>
        <v>31</v>
      </c>
      <c r="B32" s="103" t="str">
        <f>Startliste!B32</f>
        <v>AL</v>
      </c>
      <c r="C32" s="102">
        <f>Udholdenhed!C32</f>
        <v>0</v>
      </c>
      <c r="D32" s="105"/>
      <c r="E32" s="156">
        <f>Startliste!E32</f>
        <v>0</v>
      </c>
      <c r="F32" s="89">
        <f>Startliste!F32</f>
        <v>0</v>
      </c>
      <c r="G32" s="104">
        <f>Startliste!G32</f>
        <v>0</v>
      </c>
      <c r="H32" s="588">
        <f>IF((C32=1),Idealtider!$K$3,IF((C32=2),Idealtider!$L$3,IF((C32=3),Idealtider!$M$3,IF((C32=4),Idealtider!$N$3,))))</f>
        <v>0</v>
      </c>
      <c r="I32" s="594">
        <f>Udholdenhed!I32</f>
        <v>0.52083333333333337</v>
      </c>
      <c r="J32" s="595"/>
      <c r="K32" s="600">
        <f t="shared" si="0"/>
        <v>0</v>
      </c>
      <c r="L32" s="594">
        <f>Udholdenhed!M32</f>
        <v>0.52430555555555558</v>
      </c>
      <c r="M32" s="325"/>
      <c r="N32" s="595"/>
      <c r="O32" s="600">
        <f t="shared" si="1"/>
        <v>0</v>
      </c>
      <c r="P32" s="594">
        <f>Udholdenhed!Q32</f>
        <v>0.52777777777777779</v>
      </c>
      <c r="Q32" s="325"/>
      <c r="R32" s="595"/>
      <c r="S32" s="600">
        <f t="shared" si="2"/>
        <v>0</v>
      </c>
      <c r="T32" s="611">
        <f>Udholdenhed!U32</f>
        <v>0.53125</v>
      </c>
      <c r="U32" s="383"/>
      <c r="V32" s="612"/>
      <c r="W32" s="51">
        <f t="shared" si="3"/>
        <v>0</v>
      </c>
      <c r="X32" s="3">
        <f>Udholdenhed!Y32</f>
        <v>0.53472222222222221</v>
      </c>
      <c r="Y32" s="47"/>
      <c r="Z32" s="53"/>
      <c r="AA32" s="36"/>
      <c r="AB32" s="34"/>
      <c r="AC32" s="34"/>
      <c r="AE32" s="34"/>
      <c r="AG32" s="34"/>
      <c r="AI32" s="34"/>
      <c r="AK32" s="34"/>
      <c r="AM32" s="34"/>
      <c r="AO32" s="14"/>
      <c r="AQ32" s="14"/>
    </row>
    <row r="33" spans="1:43" x14ac:dyDescent="0.2">
      <c r="A33" s="102">
        <f>Udholdenhed!A33</f>
        <v>32</v>
      </c>
      <c r="B33" s="103" t="str">
        <f>Startliste!B33</f>
        <v>AL</v>
      </c>
      <c r="C33" s="102">
        <f>Udholdenhed!C33</f>
        <v>0</v>
      </c>
      <c r="D33" s="105"/>
      <c r="E33" s="156">
        <f>Startliste!E33</f>
        <v>0</v>
      </c>
      <c r="F33" s="89">
        <f>Startliste!F33</f>
        <v>0</v>
      </c>
      <c r="G33" s="104">
        <f>Startliste!G33</f>
        <v>0</v>
      </c>
      <c r="H33" s="588">
        <f>IF((C33=1),Idealtider!$K$3,IF((C33=2),Idealtider!$L$3,IF((C33=3),Idealtider!$M$3,IF((C33=4),Idealtider!$N$3,))))</f>
        <v>0</v>
      </c>
      <c r="I33" s="594">
        <f>Udholdenhed!I33</f>
        <v>0.52430555555555558</v>
      </c>
      <c r="J33" s="595"/>
      <c r="K33" s="600">
        <f t="shared" si="0"/>
        <v>0</v>
      </c>
      <c r="L33" s="594">
        <f>Udholdenhed!M33</f>
        <v>0.52777777777777779</v>
      </c>
      <c r="M33" s="325"/>
      <c r="N33" s="595"/>
      <c r="O33" s="600">
        <f t="shared" si="1"/>
        <v>0</v>
      </c>
      <c r="P33" s="594">
        <f>Udholdenhed!Q33</f>
        <v>0.53125</v>
      </c>
      <c r="Q33" s="325"/>
      <c r="R33" s="595"/>
      <c r="S33" s="600">
        <f t="shared" si="2"/>
        <v>0</v>
      </c>
      <c r="T33" s="611">
        <f>Udholdenhed!U33</f>
        <v>0.53472222222222221</v>
      </c>
      <c r="U33" s="383"/>
      <c r="V33" s="612"/>
      <c r="W33" s="51">
        <f t="shared" si="3"/>
        <v>0</v>
      </c>
      <c r="X33" s="3">
        <f>Udholdenhed!Y33</f>
        <v>0.53819444444444442</v>
      </c>
      <c r="Y33" s="47"/>
      <c r="Z33" s="53"/>
      <c r="AA33" s="36"/>
      <c r="AB33" s="34"/>
      <c r="AC33" s="34"/>
      <c r="AE33" s="34"/>
      <c r="AG33" s="34"/>
      <c r="AI33" s="34"/>
      <c r="AK33" s="34"/>
      <c r="AM33" s="34"/>
      <c r="AO33" s="14"/>
      <c r="AQ33" s="14"/>
    </row>
    <row r="34" spans="1:43" x14ac:dyDescent="0.2">
      <c r="A34" s="102">
        <f>Udholdenhed!A34</f>
        <v>33</v>
      </c>
      <c r="B34" s="103" t="str">
        <f>Startliste!B34</f>
        <v>AL</v>
      </c>
      <c r="C34" s="102">
        <f>Udholdenhed!C34</f>
        <v>0</v>
      </c>
      <c r="D34" s="105"/>
      <c r="E34" s="156">
        <f>Startliste!E34</f>
        <v>0</v>
      </c>
      <c r="F34" s="89">
        <f>Startliste!F34</f>
        <v>0</v>
      </c>
      <c r="G34" s="104">
        <f>Startliste!G34</f>
        <v>0</v>
      </c>
      <c r="H34" s="588">
        <f>IF((C34=1),Idealtider!$K$3,IF((C34=2),Idealtider!$L$3,IF((C34=3),Idealtider!$M$3,IF((C34=4),Idealtider!$N$3,))))</f>
        <v>0</v>
      </c>
      <c r="I34" s="594">
        <f>Udholdenhed!I34</f>
        <v>0.52777777777777779</v>
      </c>
      <c r="J34" s="595"/>
      <c r="K34" s="600">
        <f t="shared" si="0"/>
        <v>0</v>
      </c>
      <c r="L34" s="594">
        <f>Udholdenhed!M34</f>
        <v>0.53125</v>
      </c>
      <c r="M34" s="325"/>
      <c r="N34" s="595"/>
      <c r="O34" s="600">
        <f t="shared" si="1"/>
        <v>0</v>
      </c>
      <c r="P34" s="594">
        <f>Udholdenhed!Q34</f>
        <v>0.53472222222222221</v>
      </c>
      <c r="Q34" s="325"/>
      <c r="R34" s="595"/>
      <c r="S34" s="600">
        <f t="shared" si="2"/>
        <v>0</v>
      </c>
      <c r="T34" s="611">
        <f>Udholdenhed!U34</f>
        <v>0.53819444444444442</v>
      </c>
      <c r="U34" s="383"/>
      <c r="V34" s="612"/>
      <c r="W34" s="51">
        <f t="shared" si="3"/>
        <v>0</v>
      </c>
      <c r="X34" s="3">
        <f>Udholdenhed!Y34</f>
        <v>0.54166666666666663</v>
      </c>
      <c r="Y34" s="47"/>
      <c r="Z34" s="53"/>
      <c r="AA34" s="36"/>
      <c r="AB34" s="34"/>
      <c r="AC34" s="34"/>
      <c r="AE34" s="34"/>
      <c r="AG34" s="34"/>
      <c r="AI34" s="34"/>
      <c r="AK34" s="34"/>
      <c r="AM34" s="34"/>
      <c r="AO34" s="14"/>
      <c r="AQ34" s="14"/>
    </row>
    <row r="35" spans="1:43" x14ac:dyDescent="0.2">
      <c r="A35" s="102">
        <f>Udholdenhed!A35</f>
        <v>34</v>
      </c>
      <c r="B35" s="103" t="str">
        <f>Startliste!B35</f>
        <v>AL</v>
      </c>
      <c r="C35" s="102">
        <f>Udholdenhed!C35</f>
        <v>0</v>
      </c>
      <c r="D35" s="155">
        <f>Udholdenhed!D35</f>
        <v>0</v>
      </c>
      <c r="E35" s="156">
        <f>Startliste!E35</f>
        <v>0</v>
      </c>
      <c r="F35" s="89">
        <f>Startliste!F35</f>
        <v>0</v>
      </c>
      <c r="G35" s="104">
        <f>Startliste!G35</f>
        <v>0</v>
      </c>
      <c r="H35" s="588">
        <f>IF((C35=1),Idealtider!$K$3,IF((C35=2),Idealtider!$L$3,IF((C35=3),Idealtider!$M$3,IF((C35=4),Idealtider!$N$3,))))</f>
        <v>0</v>
      </c>
      <c r="I35" s="594">
        <f>Udholdenhed!I35</f>
        <v>0.53125</v>
      </c>
      <c r="J35" s="595"/>
      <c r="K35" s="600">
        <f t="shared" si="0"/>
        <v>0</v>
      </c>
      <c r="L35" s="594">
        <f>Udholdenhed!M35</f>
        <v>0.53472222222222221</v>
      </c>
      <c r="M35" s="325"/>
      <c r="N35" s="595"/>
      <c r="O35" s="600">
        <f t="shared" si="1"/>
        <v>0</v>
      </c>
      <c r="P35" s="594">
        <f>Udholdenhed!Q35</f>
        <v>0.53819444444444442</v>
      </c>
      <c r="Q35" s="325"/>
      <c r="R35" s="595"/>
      <c r="S35" s="600">
        <f t="shared" si="2"/>
        <v>0</v>
      </c>
      <c r="T35" s="611">
        <f>Udholdenhed!U35</f>
        <v>0.54166666666666663</v>
      </c>
      <c r="U35" s="383"/>
      <c r="V35" s="612"/>
      <c r="W35" s="51">
        <f t="shared" si="3"/>
        <v>0</v>
      </c>
      <c r="X35" s="3">
        <f>Udholdenhed!Y35</f>
        <v>0.54513888888888884</v>
      </c>
      <c r="Y35" s="47"/>
      <c r="Z35" s="53"/>
      <c r="AA35" s="36"/>
      <c r="AB35" s="34"/>
      <c r="AC35" s="34"/>
      <c r="AE35" s="34"/>
      <c r="AG35" s="34"/>
      <c r="AI35" s="34"/>
      <c r="AK35" s="34"/>
      <c r="AM35" s="34"/>
      <c r="AO35" s="14"/>
      <c r="AQ35" s="14"/>
    </row>
    <row r="36" spans="1:43" x14ac:dyDescent="0.2">
      <c r="A36" s="102">
        <f>Udholdenhed!A36</f>
        <v>35</v>
      </c>
      <c r="B36" s="103" t="str">
        <f>Startliste!B36</f>
        <v>AL</v>
      </c>
      <c r="C36" s="102">
        <f>Udholdenhed!C36</f>
        <v>0</v>
      </c>
      <c r="D36" s="155">
        <f>Udholdenhed!D36</f>
        <v>0</v>
      </c>
      <c r="E36" s="156">
        <f>Startliste!E36</f>
        <v>0</v>
      </c>
      <c r="F36" s="89">
        <f>Startliste!F36</f>
        <v>0</v>
      </c>
      <c r="G36" s="104">
        <f>Startliste!G36</f>
        <v>0</v>
      </c>
      <c r="H36" s="588">
        <f>IF((C36=1),Idealtider!$K$3,IF((C36=2),Idealtider!$L$3,IF((C36=3),Idealtider!$M$3,IF((C36=4),Idealtider!$N$3,))))</f>
        <v>0</v>
      </c>
      <c r="I36" s="594">
        <f>Udholdenhed!I36</f>
        <v>0.53472222222222221</v>
      </c>
      <c r="J36" s="595"/>
      <c r="K36" s="600">
        <f t="shared" si="0"/>
        <v>0</v>
      </c>
      <c r="L36" s="594">
        <f>Udholdenhed!M36</f>
        <v>0.53819444444444442</v>
      </c>
      <c r="M36" s="325"/>
      <c r="N36" s="595"/>
      <c r="O36" s="600">
        <f t="shared" si="1"/>
        <v>0</v>
      </c>
      <c r="P36" s="594">
        <f>Udholdenhed!Q36</f>
        <v>0.54166666666666663</v>
      </c>
      <c r="Q36" s="325"/>
      <c r="R36" s="595"/>
      <c r="S36" s="600">
        <f t="shared" si="2"/>
        <v>0</v>
      </c>
      <c r="T36" s="611">
        <f>Udholdenhed!U36</f>
        <v>0.54513888888888884</v>
      </c>
      <c r="U36" s="383"/>
      <c r="V36" s="612"/>
      <c r="W36" s="51">
        <f t="shared" si="3"/>
        <v>0</v>
      </c>
      <c r="X36" s="3">
        <f>Udholdenhed!Y36</f>
        <v>0.54861111111111105</v>
      </c>
      <c r="Y36" s="47"/>
      <c r="Z36" s="53"/>
      <c r="AA36" s="36"/>
      <c r="AB36" s="34"/>
      <c r="AC36" s="34"/>
      <c r="AE36" s="34"/>
      <c r="AG36" s="34"/>
      <c r="AI36" s="34"/>
      <c r="AK36" s="34"/>
      <c r="AM36" s="34"/>
      <c r="AO36" s="14"/>
      <c r="AQ36" s="14"/>
    </row>
    <row r="37" spans="1:43" x14ac:dyDescent="0.2">
      <c r="A37" s="102">
        <f>Udholdenhed!A37</f>
        <v>36</v>
      </c>
      <c r="B37" s="103" t="str">
        <f>Startliste!B37</f>
        <v>AL</v>
      </c>
      <c r="C37" s="102">
        <f>Udholdenhed!C37</f>
        <v>0</v>
      </c>
      <c r="D37" s="155">
        <f>Udholdenhed!D37</f>
        <v>0</v>
      </c>
      <c r="E37" s="156">
        <f>Startliste!E37</f>
        <v>0</v>
      </c>
      <c r="F37" s="89">
        <f>Startliste!F37</f>
        <v>0</v>
      </c>
      <c r="G37" s="104">
        <f>Startliste!G37</f>
        <v>0</v>
      </c>
      <c r="H37" s="588">
        <f>IF((C37=1),Idealtider!$K$3,IF((C37=2),Idealtider!$L$3,IF((C37=3),Idealtider!$M$3,IF((C37=4),Idealtider!$N$3,))))</f>
        <v>0</v>
      </c>
      <c r="I37" s="594">
        <f>Udholdenhed!I37</f>
        <v>0.53819444444444442</v>
      </c>
      <c r="J37" s="595"/>
      <c r="K37" s="600">
        <f t="shared" si="0"/>
        <v>0</v>
      </c>
      <c r="L37" s="594">
        <f>Udholdenhed!M37</f>
        <v>0.54166666666666663</v>
      </c>
      <c r="M37" s="325"/>
      <c r="N37" s="595"/>
      <c r="O37" s="600">
        <f t="shared" si="1"/>
        <v>0</v>
      </c>
      <c r="P37" s="594">
        <f>Udholdenhed!Q37</f>
        <v>0.54513888888888884</v>
      </c>
      <c r="Q37" s="325"/>
      <c r="R37" s="595"/>
      <c r="S37" s="600">
        <f t="shared" si="2"/>
        <v>0</v>
      </c>
      <c r="T37" s="611">
        <f>Udholdenhed!U37</f>
        <v>0.54861111111111105</v>
      </c>
      <c r="U37" s="383"/>
      <c r="V37" s="612"/>
      <c r="W37" s="51">
        <f t="shared" si="3"/>
        <v>0</v>
      </c>
      <c r="X37" s="3">
        <f>Udholdenhed!Y37</f>
        <v>0.55208333333333326</v>
      </c>
      <c r="Y37" s="47"/>
      <c r="Z37" s="53"/>
      <c r="AA37" s="36"/>
      <c r="AB37" s="34"/>
      <c r="AC37" s="34"/>
      <c r="AE37" s="34"/>
      <c r="AG37" s="34"/>
      <c r="AI37" s="34"/>
      <c r="AK37" s="34"/>
      <c r="AM37" s="34"/>
      <c r="AO37" s="14"/>
      <c r="AQ37" s="14"/>
    </row>
    <row r="38" spans="1:43" x14ac:dyDescent="0.2">
      <c r="A38" s="102">
        <f>Udholdenhed!A38</f>
        <v>37</v>
      </c>
      <c r="B38" s="103" t="str">
        <f>Startliste!B38</f>
        <v>AL</v>
      </c>
      <c r="C38" s="102">
        <f>Udholdenhed!C38</f>
        <v>0</v>
      </c>
      <c r="D38" s="155">
        <f>Udholdenhed!D38</f>
        <v>0</v>
      </c>
      <c r="E38" s="156">
        <f>Startliste!E38</f>
        <v>0</v>
      </c>
      <c r="F38" s="89">
        <f>Startliste!F38</f>
        <v>0</v>
      </c>
      <c r="G38" s="104">
        <f>Startliste!G38</f>
        <v>0</v>
      </c>
      <c r="H38" s="588">
        <f>IF((C38=1),Idealtider!$K$3,IF((C38=2),Idealtider!$L$3,IF((C38=3),Idealtider!$M$3,IF((C38=4),Idealtider!$N$3,))))</f>
        <v>0</v>
      </c>
      <c r="I38" s="594">
        <f>Udholdenhed!I38</f>
        <v>0.54166666666666663</v>
      </c>
      <c r="J38" s="595"/>
      <c r="K38" s="600">
        <f t="shared" si="0"/>
        <v>0</v>
      </c>
      <c r="L38" s="594">
        <f>Udholdenhed!M38</f>
        <v>0.54513888888888884</v>
      </c>
      <c r="M38" s="325"/>
      <c r="N38" s="595"/>
      <c r="O38" s="600">
        <f t="shared" si="1"/>
        <v>0</v>
      </c>
      <c r="P38" s="594">
        <f>Udholdenhed!Q38</f>
        <v>0.54861111111111105</v>
      </c>
      <c r="Q38" s="325"/>
      <c r="R38" s="595"/>
      <c r="S38" s="600">
        <f t="shared" si="2"/>
        <v>0</v>
      </c>
      <c r="T38" s="611">
        <f>Udholdenhed!U38</f>
        <v>0.55208333333333326</v>
      </c>
      <c r="U38" s="383"/>
      <c r="V38" s="612"/>
      <c r="W38" s="51">
        <f t="shared" si="3"/>
        <v>0</v>
      </c>
      <c r="X38" s="3">
        <f>Udholdenhed!Y38</f>
        <v>0.55555555555555547</v>
      </c>
      <c r="Y38" s="47"/>
      <c r="Z38" s="53"/>
      <c r="AA38" s="36"/>
      <c r="AB38" s="34"/>
      <c r="AC38" s="34"/>
      <c r="AE38" s="34"/>
      <c r="AG38" s="34"/>
      <c r="AI38" s="34"/>
      <c r="AK38" s="34"/>
      <c r="AM38" s="34"/>
      <c r="AO38" s="14"/>
      <c r="AQ38" s="14"/>
    </row>
    <row r="39" spans="1:43" x14ac:dyDescent="0.2">
      <c r="A39" s="102">
        <f>Udholdenhed!A39</f>
        <v>38</v>
      </c>
      <c r="B39" s="103" t="str">
        <f>Startliste!B39</f>
        <v>AL</v>
      </c>
      <c r="C39" s="102">
        <f>Udholdenhed!C39</f>
        <v>0</v>
      </c>
      <c r="D39" s="155">
        <f>Udholdenhed!D39</f>
        <v>0</v>
      </c>
      <c r="E39" s="156">
        <f>Startliste!E39</f>
        <v>0</v>
      </c>
      <c r="F39" s="89">
        <f>Startliste!F39</f>
        <v>0</v>
      </c>
      <c r="G39" s="104">
        <f>Startliste!G39</f>
        <v>0</v>
      </c>
      <c r="H39" s="588">
        <f>IF((C39=1),Idealtider!$K$3,IF((C39=2),Idealtider!$L$3,IF((C39=3),Idealtider!$M$3,IF((C39=4),Idealtider!$N$3,))))</f>
        <v>0</v>
      </c>
      <c r="I39" s="594">
        <f>Udholdenhed!I39</f>
        <v>0.54513888888888884</v>
      </c>
      <c r="J39" s="595"/>
      <c r="K39" s="600">
        <f t="shared" si="0"/>
        <v>0</v>
      </c>
      <c r="L39" s="594">
        <f>Udholdenhed!M39</f>
        <v>0.54861111111111105</v>
      </c>
      <c r="M39" s="325"/>
      <c r="N39" s="595"/>
      <c r="O39" s="600">
        <f t="shared" si="1"/>
        <v>0</v>
      </c>
      <c r="P39" s="594">
        <f>Udholdenhed!Q39</f>
        <v>0.55208333333333326</v>
      </c>
      <c r="Q39" s="325"/>
      <c r="R39" s="595"/>
      <c r="S39" s="600">
        <f t="shared" si="2"/>
        <v>0</v>
      </c>
      <c r="T39" s="611">
        <f>Udholdenhed!U39</f>
        <v>0.55555555555555547</v>
      </c>
      <c r="U39" s="383"/>
      <c r="V39" s="612"/>
      <c r="W39" s="51">
        <f t="shared" si="3"/>
        <v>0</v>
      </c>
      <c r="X39" s="3">
        <f>Udholdenhed!Y39</f>
        <v>0.55902777777777768</v>
      </c>
      <c r="Y39" s="47"/>
      <c r="Z39" s="53"/>
      <c r="AA39" s="36"/>
      <c r="AB39" s="34"/>
      <c r="AC39" s="34"/>
      <c r="AE39" s="34"/>
      <c r="AG39" s="34"/>
      <c r="AI39" s="34"/>
      <c r="AK39" s="34"/>
      <c r="AM39" s="34"/>
      <c r="AO39" s="14"/>
      <c r="AQ39" s="14"/>
    </row>
    <row r="40" spans="1:43" x14ac:dyDescent="0.2">
      <c r="A40" s="102">
        <f>Udholdenhed!A40</f>
        <v>39</v>
      </c>
      <c r="B40" s="103" t="str">
        <f>Startliste!B40</f>
        <v>AL</v>
      </c>
      <c r="C40" s="102">
        <f>Udholdenhed!C40</f>
        <v>0</v>
      </c>
      <c r="D40" s="155">
        <f>Udholdenhed!D40</f>
        <v>0</v>
      </c>
      <c r="E40" s="156">
        <f>Startliste!E40</f>
        <v>0</v>
      </c>
      <c r="F40" s="89">
        <f>Startliste!F40</f>
        <v>0</v>
      </c>
      <c r="G40" s="104">
        <f>Startliste!G40</f>
        <v>0</v>
      </c>
      <c r="H40" s="588">
        <f>IF((C40=1),Idealtider!$K$3,IF((C40=2),Idealtider!$L$3,IF((C40=3),Idealtider!$M$3,IF((C40=4),Idealtider!$N$3,))))</f>
        <v>0</v>
      </c>
      <c r="I40" s="594">
        <f>Udholdenhed!I40</f>
        <v>0.54861111111111105</v>
      </c>
      <c r="J40" s="595"/>
      <c r="K40" s="600">
        <f t="shared" si="0"/>
        <v>0</v>
      </c>
      <c r="L40" s="594">
        <f>Udholdenhed!M40</f>
        <v>0.55208333333333326</v>
      </c>
      <c r="M40" s="325"/>
      <c r="N40" s="595"/>
      <c r="O40" s="600">
        <f t="shared" si="1"/>
        <v>0</v>
      </c>
      <c r="P40" s="594">
        <f>Udholdenhed!Q40</f>
        <v>0.55555555555555547</v>
      </c>
      <c r="Q40" s="325"/>
      <c r="R40" s="595"/>
      <c r="S40" s="600">
        <f t="shared" si="2"/>
        <v>0</v>
      </c>
      <c r="T40" s="611">
        <f>Udholdenhed!U40</f>
        <v>0.55902777777777768</v>
      </c>
      <c r="U40" s="383"/>
      <c r="V40" s="612"/>
      <c r="W40" s="51">
        <f t="shared" si="3"/>
        <v>0</v>
      </c>
      <c r="X40" s="3">
        <f>Udholdenhed!Y40</f>
        <v>0.56249999999999989</v>
      </c>
      <c r="Y40" s="47"/>
      <c r="Z40" s="53"/>
      <c r="AA40" s="36"/>
      <c r="AB40" s="34"/>
      <c r="AC40" s="34"/>
      <c r="AE40" s="34"/>
      <c r="AG40" s="34"/>
      <c r="AI40" s="34"/>
      <c r="AK40" s="34"/>
      <c r="AM40" s="34"/>
      <c r="AO40" s="14"/>
      <c r="AQ40" s="14"/>
    </row>
    <row r="41" spans="1:43" x14ac:dyDescent="0.2">
      <c r="A41" s="102">
        <f>Udholdenhed!A41</f>
        <v>40</v>
      </c>
      <c r="B41" s="103" t="str">
        <f>Startliste!B41</f>
        <v>AL</v>
      </c>
      <c r="C41" s="102">
        <f>Udholdenhed!C41</f>
        <v>0</v>
      </c>
      <c r="D41" s="155">
        <f>Udholdenhed!D41</f>
        <v>0</v>
      </c>
      <c r="E41" s="156">
        <f>Startliste!E41</f>
        <v>0</v>
      </c>
      <c r="F41" s="89">
        <f>Startliste!F41</f>
        <v>0</v>
      </c>
      <c r="G41" s="104">
        <f>Startliste!G41</f>
        <v>0</v>
      </c>
      <c r="H41" s="588">
        <f>IF((C41=1),Idealtider!$K$3,IF((C41=2),Idealtider!$L$3,IF((C41=3),Idealtider!$M$3,IF((C41=4),Idealtider!$N$3,))))</f>
        <v>0</v>
      </c>
      <c r="I41" s="594">
        <f>Udholdenhed!I41</f>
        <v>0.55208333333333326</v>
      </c>
      <c r="J41" s="595"/>
      <c r="K41" s="600">
        <f t="shared" si="0"/>
        <v>0</v>
      </c>
      <c r="L41" s="594">
        <f>Udholdenhed!M41</f>
        <v>0.55555555555555547</v>
      </c>
      <c r="M41" s="325"/>
      <c r="N41" s="595"/>
      <c r="O41" s="600">
        <f t="shared" si="1"/>
        <v>0</v>
      </c>
      <c r="P41" s="594">
        <f>Udholdenhed!Q41</f>
        <v>0.55902777777777768</v>
      </c>
      <c r="Q41" s="325"/>
      <c r="R41" s="595"/>
      <c r="S41" s="600">
        <f t="shared" si="2"/>
        <v>0</v>
      </c>
      <c r="T41" s="611">
        <f>Udholdenhed!U41</f>
        <v>0.56249999999999989</v>
      </c>
      <c r="U41" s="383"/>
      <c r="V41" s="612"/>
      <c r="W41" s="51">
        <f t="shared" si="3"/>
        <v>0</v>
      </c>
      <c r="X41" s="3">
        <f>Udholdenhed!Y41</f>
        <v>0.5659722222222221</v>
      </c>
      <c r="Y41" s="47"/>
      <c r="Z41" s="53"/>
      <c r="AA41" s="36"/>
      <c r="AB41" s="34"/>
      <c r="AC41" s="34"/>
      <c r="AE41" s="34"/>
      <c r="AG41" s="34"/>
      <c r="AI41" s="34"/>
      <c r="AK41" s="34"/>
      <c r="AM41" s="34"/>
      <c r="AO41" s="14"/>
      <c r="AQ41" s="14"/>
    </row>
    <row r="42" spans="1:43" x14ac:dyDescent="0.2">
      <c r="A42" s="102">
        <f>Udholdenhed!A42</f>
        <v>41</v>
      </c>
      <c r="B42" s="103" t="str">
        <f>Startliste!B42</f>
        <v>AL</v>
      </c>
      <c r="C42" s="102">
        <f>Udholdenhed!C42</f>
        <v>0</v>
      </c>
      <c r="D42" s="155">
        <f>Udholdenhed!D42</f>
        <v>0</v>
      </c>
      <c r="E42" s="156">
        <f>Startliste!E42</f>
        <v>0</v>
      </c>
      <c r="F42" s="89">
        <f>Startliste!F42</f>
        <v>0</v>
      </c>
      <c r="G42" s="104">
        <f>Startliste!G42</f>
        <v>0</v>
      </c>
      <c r="H42" s="588">
        <f>IF((C42=1),Idealtider!$K$3,IF((C42=2),Idealtider!$L$3,IF((C42=3),Idealtider!$M$3,IF((C42=4),Idealtider!$N$3,))))</f>
        <v>0</v>
      </c>
      <c r="I42" s="594">
        <f>Udholdenhed!I42</f>
        <v>0.55555555555555547</v>
      </c>
      <c r="J42" s="595"/>
      <c r="K42" s="600">
        <f t="shared" si="0"/>
        <v>0</v>
      </c>
      <c r="L42" s="594">
        <f>Udholdenhed!M42</f>
        <v>0.55902777777777768</v>
      </c>
      <c r="M42" s="325"/>
      <c r="N42" s="595"/>
      <c r="O42" s="600">
        <f t="shared" si="1"/>
        <v>0</v>
      </c>
      <c r="P42" s="594">
        <f>Udholdenhed!Q42</f>
        <v>0.56249999999999989</v>
      </c>
      <c r="Q42" s="325"/>
      <c r="R42" s="595"/>
      <c r="S42" s="600">
        <f t="shared" si="2"/>
        <v>0</v>
      </c>
      <c r="T42" s="611">
        <f>Udholdenhed!U42</f>
        <v>0.5659722222222221</v>
      </c>
      <c r="U42" s="383"/>
      <c r="V42" s="612"/>
      <c r="W42" s="51">
        <f t="shared" si="3"/>
        <v>0</v>
      </c>
      <c r="X42" s="3">
        <f>Udholdenhed!Y42</f>
        <v>0.56944444444444431</v>
      </c>
      <c r="Y42" s="47"/>
      <c r="Z42" s="53"/>
      <c r="AA42" s="36"/>
      <c r="AB42" s="34"/>
      <c r="AC42" s="34"/>
      <c r="AE42" s="34"/>
      <c r="AG42" s="34"/>
      <c r="AI42" s="34"/>
      <c r="AK42" s="34"/>
      <c r="AM42" s="34"/>
      <c r="AO42" s="14"/>
      <c r="AQ42" s="14"/>
    </row>
    <row r="43" spans="1:43" x14ac:dyDescent="0.2">
      <c r="A43" s="102">
        <f>Udholdenhed!A43</f>
        <v>42</v>
      </c>
      <c r="B43" s="103" t="str">
        <f>Startliste!B43</f>
        <v>AL</v>
      </c>
      <c r="C43" s="102">
        <f>Udholdenhed!C43</f>
        <v>0</v>
      </c>
      <c r="D43" s="155">
        <f>Udholdenhed!D43</f>
        <v>0</v>
      </c>
      <c r="E43" s="156">
        <f>Startliste!E43</f>
        <v>0</v>
      </c>
      <c r="F43" s="89">
        <f>Startliste!F43</f>
        <v>0</v>
      </c>
      <c r="G43" s="104">
        <f>Startliste!G43</f>
        <v>0</v>
      </c>
      <c r="H43" s="588">
        <f>IF((C43=1),Idealtider!$K$3,IF((C43=2),Idealtider!$L$3,IF((C43=3),Idealtider!$M$3,IF((C43=4),Idealtider!$N$3,))))</f>
        <v>0</v>
      </c>
      <c r="I43" s="594">
        <f>Udholdenhed!I43</f>
        <v>0.55902777777777768</v>
      </c>
      <c r="J43" s="595"/>
      <c r="K43" s="600">
        <f t="shared" si="0"/>
        <v>0</v>
      </c>
      <c r="L43" s="594">
        <f>Udholdenhed!M43</f>
        <v>0.56249999999999989</v>
      </c>
      <c r="M43" s="325"/>
      <c r="N43" s="595"/>
      <c r="O43" s="600">
        <f t="shared" si="1"/>
        <v>0</v>
      </c>
      <c r="P43" s="594">
        <f>Udholdenhed!Q43</f>
        <v>0.5659722222222221</v>
      </c>
      <c r="Q43" s="325"/>
      <c r="R43" s="595"/>
      <c r="S43" s="600">
        <f t="shared" si="2"/>
        <v>0</v>
      </c>
      <c r="T43" s="611">
        <f>Udholdenhed!U43</f>
        <v>0.56944444444444431</v>
      </c>
      <c r="U43" s="383"/>
      <c r="V43" s="612"/>
      <c r="W43" s="51">
        <f t="shared" si="3"/>
        <v>0</v>
      </c>
      <c r="X43" s="3">
        <f>Udholdenhed!Y43</f>
        <v>0.57291666666666652</v>
      </c>
      <c r="Y43" s="47"/>
      <c r="Z43" s="53"/>
      <c r="AA43" s="36"/>
      <c r="AB43" s="34"/>
      <c r="AC43" s="34"/>
      <c r="AE43" s="34"/>
      <c r="AG43" s="34"/>
      <c r="AI43" s="34"/>
      <c r="AK43" s="34"/>
      <c r="AM43" s="34"/>
      <c r="AO43" s="14"/>
      <c r="AQ43" s="14"/>
    </row>
    <row r="44" spans="1:43" x14ac:dyDescent="0.2">
      <c r="A44" s="102">
        <f>Udholdenhed!A44</f>
        <v>43</v>
      </c>
      <c r="B44" s="103" t="str">
        <f>Startliste!B44</f>
        <v>AL</v>
      </c>
      <c r="C44" s="102">
        <f>Udholdenhed!C44</f>
        <v>0</v>
      </c>
      <c r="D44" s="155">
        <f>Udholdenhed!D44</f>
        <v>0</v>
      </c>
      <c r="E44" s="156">
        <f>Startliste!E44</f>
        <v>0</v>
      </c>
      <c r="F44" s="89">
        <f>Startliste!F44</f>
        <v>0</v>
      </c>
      <c r="G44" s="104">
        <f>Startliste!G44</f>
        <v>0</v>
      </c>
      <c r="H44" s="588">
        <f>IF((C44=1),Idealtider!$K$3,IF((C44=2),Idealtider!$L$3,IF((C44=3),Idealtider!$M$3,IF((C44=4),Idealtider!$N$3,))))</f>
        <v>0</v>
      </c>
      <c r="I44" s="594">
        <f>Udholdenhed!I44</f>
        <v>0.56249999999999989</v>
      </c>
      <c r="J44" s="595"/>
      <c r="K44" s="600">
        <f t="shared" si="0"/>
        <v>0</v>
      </c>
      <c r="L44" s="594">
        <f>Udholdenhed!M44</f>
        <v>0.5659722222222221</v>
      </c>
      <c r="M44" s="325"/>
      <c r="N44" s="595"/>
      <c r="O44" s="600">
        <f t="shared" si="1"/>
        <v>0</v>
      </c>
      <c r="P44" s="594">
        <f>Udholdenhed!Q44</f>
        <v>0.56944444444444431</v>
      </c>
      <c r="Q44" s="325"/>
      <c r="R44" s="595"/>
      <c r="S44" s="600">
        <f t="shared" si="2"/>
        <v>0</v>
      </c>
      <c r="T44" s="611">
        <f>Udholdenhed!U44</f>
        <v>0.57291666666666652</v>
      </c>
      <c r="U44" s="383"/>
      <c r="V44" s="612"/>
      <c r="W44" s="51">
        <f t="shared" si="3"/>
        <v>0</v>
      </c>
      <c r="X44" s="3">
        <f>Udholdenhed!Y44</f>
        <v>0.57638888888888873</v>
      </c>
      <c r="Y44" s="47"/>
      <c r="Z44" s="53"/>
      <c r="AA44" s="36"/>
      <c r="AB44" s="34"/>
      <c r="AC44" s="34"/>
      <c r="AE44" s="34"/>
      <c r="AG44" s="34"/>
      <c r="AI44" s="34"/>
      <c r="AK44" s="34"/>
      <c r="AM44" s="34"/>
      <c r="AO44" s="14"/>
      <c r="AQ44" s="14"/>
    </row>
    <row r="45" spans="1:43" x14ac:dyDescent="0.2">
      <c r="A45" s="102">
        <f>Udholdenhed!A45</f>
        <v>44</v>
      </c>
      <c r="B45" s="103" t="str">
        <f>Startliste!B45</f>
        <v>AL</v>
      </c>
      <c r="C45" s="102">
        <f>Udholdenhed!C45</f>
        <v>0</v>
      </c>
      <c r="D45" s="155">
        <f>Udholdenhed!D45</f>
        <v>0</v>
      </c>
      <c r="E45" s="156">
        <f>Startliste!E45</f>
        <v>0</v>
      </c>
      <c r="F45" s="89">
        <f>Startliste!F45</f>
        <v>0</v>
      </c>
      <c r="G45" s="104">
        <f>Startliste!G45</f>
        <v>0</v>
      </c>
      <c r="H45" s="588">
        <f>IF((C45=1),Idealtider!$K$3,IF((C45=2),Idealtider!$L$3,IF((C45=3),Idealtider!$M$3,IF((C45=4),Idealtider!$N$3,))))</f>
        <v>0</v>
      </c>
      <c r="I45" s="594">
        <f>Udholdenhed!I45</f>
        <v>0.5659722222222221</v>
      </c>
      <c r="J45" s="595"/>
      <c r="K45" s="600">
        <f t="shared" si="0"/>
        <v>0</v>
      </c>
      <c r="L45" s="594">
        <f>Udholdenhed!M45</f>
        <v>0.56944444444444431</v>
      </c>
      <c r="M45" s="325"/>
      <c r="N45" s="595"/>
      <c r="O45" s="600">
        <f t="shared" si="1"/>
        <v>0</v>
      </c>
      <c r="P45" s="594">
        <f>Udholdenhed!Q45</f>
        <v>0.57291666666666652</v>
      </c>
      <c r="Q45" s="325"/>
      <c r="R45" s="595"/>
      <c r="S45" s="600">
        <f t="shared" si="2"/>
        <v>0</v>
      </c>
      <c r="T45" s="611">
        <f>Udholdenhed!U45</f>
        <v>0.57638888888888873</v>
      </c>
      <c r="U45" s="383"/>
      <c r="V45" s="612"/>
      <c r="W45" s="51">
        <f t="shared" si="3"/>
        <v>0</v>
      </c>
      <c r="X45" s="3">
        <f>Udholdenhed!Y45</f>
        <v>0.57986111111111094</v>
      </c>
      <c r="Y45" s="47"/>
      <c r="Z45" s="53"/>
      <c r="AA45" s="36"/>
      <c r="AB45" s="34"/>
      <c r="AC45" s="34"/>
      <c r="AE45" s="34"/>
      <c r="AG45" s="34"/>
      <c r="AI45" s="34"/>
      <c r="AK45" s="34"/>
      <c r="AM45" s="34"/>
      <c r="AO45" s="14"/>
      <c r="AQ45" s="14"/>
    </row>
    <row r="46" spans="1:43" x14ac:dyDescent="0.2">
      <c r="A46" s="102">
        <f>Udholdenhed!A46</f>
        <v>45</v>
      </c>
      <c r="B46" s="103" t="str">
        <f>Startliste!B46</f>
        <v>AL</v>
      </c>
      <c r="C46" s="102">
        <f>Udholdenhed!C46</f>
        <v>0</v>
      </c>
      <c r="D46" s="155">
        <f>Udholdenhed!D46</f>
        <v>0</v>
      </c>
      <c r="E46" s="156">
        <f>Startliste!E46</f>
        <v>0</v>
      </c>
      <c r="F46" s="89">
        <f>Startliste!F46</f>
        <v>0</v>
      </c>
      <c r="G46" s="104">
        <f>Startliste!G46</f>
        <v>0</v>
      </c>
      <c r="H46" s="588">
        <f>IF((C46=1),Idealtider!$K$3,IF((C46=2),Idealtider!$L$3,IF((C46=3),Idealtider!$M$3,IF((C46=4),Idealtider!$N$3,))))</f>
        <v>0</v>
      </c>
      <c r="I46" s="594">
        <f>Udholdenhed!I46</f>
        <v>0.56944444444444431</v>
      </c>
      <c r="J46" s="595"/>
      <c r="K46" s="600">
        <f t="shared" si="0"/>
        <v>0</v>
      </c>
      <c r="L46" s="594">
        <f>Udholdenhed!M46</f>
        <v>0.57291666666666652</v>
      </c>
      <c r="M46" s="325"/>
      <c r="N46" s="595"/>
      <c r="O46" s="600">
        <f t="shared" si="1"/>
        <v>0</v>
      </c>
      <c r="P46" s="594">
        <f>Udholdenhed!Q46</f>
        <v>0.57638888888888873</v>
      </c>
      <c r="Q46" s="325"/>
      <c r="R46" s="595"/>
      <c r="S46" s="600">
        <f t="shared" si="2"/>
        <v>0</v>
      </c>
      <c r="T46" s="611">
        <f>Udholdenhed!U46</f>
        <v>0.57986111111111094</v>
      </c>
      <c r="U46" s="383"/>
      <c r="V46" s="612"/>
      <c r="W46" s="51">
        <f t="shared" si="3"/>
        <v>0</v>
      </c>
      <c r="X46" s="3">
        <f>Udholdenhed!Y46</f>
        <v>0.58333333333333315</v>
      </c>
      <c r="Y46" s="47"/>
      <c r="Z46" s="53"/>
      <c r="AA46" s="36"/>
      <c r="AB46" s="34"/>
      <c r="AC46" s="34"/>
      <c r="AE46" s="34"/>
      <c r="AG46" s="34"/>
      <c r="AI46" s="34"/>
      <c r="AK46" s="34"/>
      <c r="AM46" s="34"/>
      <c r="AO46" s="14"/>
      <c r="AQ46" s="14"/>
    </row>
    <row r="47" spans="1:43" x14ac:dyDescent="0.2">
      <c r="A47" s="102">
        <f>Udholdenhed!A47</f>
        <v>46</v>
      </c>
      <c r="B47" s="103" t="str">
        <f>Startliste!B47</f>
        <v>AL</v>
      </c>
      <c r="C47" s="102">
        <f>Udholdenhed!C47</f>
        <v>0</v>
      </c>
      <c r="D47" s="105"/>
      <c r="E47" s="156">
        <f>Startliste!E47</f>
        <v>0</v>
      </c>
      <c r="F47" s="89">
        <f>Startliste!F47</f>
        <v>0</v>
      </c>
      <c r="G47" s="104">
        <f>Startliste!G47</f>
        <v>0</v>
      </c>
      <c r="H47" s="588">
        <f>IF((C47=1),Idealtider!$K$3,IF((C47=2),Idealtider!$L$3,IF((C47=3),Idealtider!$M$3,IF((C47=4),Idealtider!$N$3,))))</f>
        <v>0</v>
      </c>
      <c r="I47" s="594">
        <f>Udholdenhed!I47</f>
        <v>0.57291666666666652</v>
      </c>
      <c r="J47" s="595"/>
      <c r="K47" s="600">
        <f t="shared" si="0"/>
        <v>0</v>
      </c>
      <c r="L47" s="594">
        <f>Udholdenhed!M47</f>
        <v>0.57638888888888873</v>
      </c>
      <c r="M47" s="325"/>
      <c r="N47" s="595"/>
      <c r="O47" s="600">
        <f t="shared" si="1"/>
        <v>0</v>
      </c>
      <c r="P47" s="594">
        <f>Udholdenhed!Q47</f>
        <v>0.57986111111111094</v>
      </c>
      <c r="Q47" s="325"/>
      <c r="R47" s="595"/>
      <c r="S47" s="600">
        <f t="shared" si="2"/>
        <v>0</v>
      </c>
      <c r="T47" s="611">
        <f>Udholdenhed!U47</f>
        <v>0.58333333333333315</v>
      </c>
      <c r="U47" s="383"/>
      <c r="V47" s="612"/>
      <c r="W47" s="51">
        <f t="shared" si="3"/>
        <v>0</v>
      </c>
      <c r="X47" s="3">
        <f>Udholdenhed!Y47</f>
        <v>0.58680555555555536</v>
      </c>
      <c r="Y47" s="47"/>
      <c r="Z47" s="53"/>
      <c r="AA47" s="36"/>
      <c r="AB47" s="34"/>
      <c r="AC47" s="34"/>
      <c r="AE47" s="34"/>
      <c r="AG47" s="34"/>
      <c r="AI47" s="34"/>
      <c r="AK47" s="34"/>
      <c r="AM47" s="34"/>
      <c r="AO47" s="14"/>
      <c r="AQ47" s="14"/>
    </row>
    <row r="48" spans="1:43" x14ac:dyDescent="0.2">
      <c r="A48" s="102">
        <f>Udholdenhed!A48</f>
        <v>47</v>
      </c>
      <c r="B48" s="103" t="str">
        <f>Startliste!B48</f>
        <v>AL</v>
      </c>
      <c r="C48" s="102">
        <f>Udholdenhed!C48</f>
        <v>0</v>
      </c>
      <c r="D48" s="105"/>
      <c r="E48" s="156">
        <f>Startliste!E48</f>
        <v>0</v>
      </c>
      <c r="F48" s="89">
        <f>Startliste!F48</f>
        <v>0</v>
      </c>
      <c r="G48" s="104">
        <f>Startliste!G48</f>
        <v>0</v>
      </c>
      <c r="H48" s="588">
        <f>IF((C48=1),Idealtider!$K$3,IF((C48=2),Idealtider!$L$3,IF((C48=3),Idealtider!$M$3,IF((C48=4),Idealtider!$N$3,))))</f>
        <v>0</v>
      </c>
      <c r="I48" s="594">
        <f>Udholdenhed!I48</f>
        <v>0.57638888888888873</v>
      </c>
      <c r="J48" s="595"/>
      <c r="K48" s="600">
        <f t="shared" si="0"/>
        <v>0</v>
      </c>
      <c r="L48" s="594">
        <f>Udholdenhed!M48</f>
        <v>0.57986111111111094</v>
      </c>
      <c r="M48" s="325"/>
      <c r="N48" s="595"/>
      <c r="O48" s="600">
        <f t="shared" si="1"/>
        <v>0</v>
      </c>
      <c r="P48" s="604">
        <f>Udholdenhed!Q48</f>
        <v>0.58333333333333315</v>
      </c>
      <c r="Q48" s="377"/>
      <c r="R48" s="605"/>
      <c r="S48" s="600">
        <f t="shared" si="2"/>
        <v>0</v>
      </c>
      <c r="T48" s="611">
        <f>Udholdenhed!U48</f>
        <v>0.58680555555555536</v>
      </c>
      <c r="U48" s="383"/>
      <c r="V48" s="612"/>
      <c r="W48" s="51">
        <f t="shared" si="3"/>
        <v>0</v>
      </c>
      <c r="X48" s="3">
        <f>Udholdenhed!Y48</f>
        <v>0.59027777777777757</v>
      </c>
      <c r="Y48" s="47"/>
      <c r="Z48" s="53"/>
      <c r="AA48" s="36"/>
      <c r="AB48" s="34"/>
      <c r="AC48" s="34"/>
      <c r="AE48" s="34"/>
      <c r="AG48" s="34"/>
      <c r="AI48" s="34"/>
      <c r="AK48" s="34"/>
      <c r="AM48" s="34"/>
      <c r="AO48" s="14"/>
      <c r="AQ48" s="14"/>
    </row>
    <row r="49" spans="1:43" x14ac:dyDescent="0.2">
      <c r="A49" s="102">
        <f>Udholdenhed!A49</f>
        <v>48</v>
      </c>
      <c r="B49" s="103" t="str">
        <f>Startliste!B49</f>
        <v>AL</v>
      </c>
      <c r="C49" s="102">
        <f>Udholdenhed!C49</f>
        <v>0</v>
      </c>
      <c r="D49" s="105"/>
      <c r="E49" s="156">
        <f>Startliste!E49</f>
        <v>0</v>
      </c>
      <c r="F49" s="89">
        <f>Startliste!F49</f>
        <v>0</v>
      </c>
      <c r="G49" s="104">
        <f>Startliste!G49</f>
        <v>0</v>
      </c>
      <c r="H49" s="588">
        <f>IF((C49=1),Idealtider!$K$3,IF((C49=2),Idealtider!$L$3,IF((C49=3),Idealtider!$M$3,IF((C49=4),Idealtider!$N$3,))))</f>
        <v>0</v>
      </c>
      <c r="I49" s="594">
        <f>Udholdenhed!I49</f>
        <v>0.57986111111111094</v>
      </c>
      <c r="J49" s="595"/>
      <c r="K49" s="600">
        <f t="shared" si="0"/>
        <v>0</v>
      </c>
      <c r="L49" s="594">
        <f>Udholdenhed!M49</f>
        <v>0.58333333333333315</v>
      </c>
      <c r="M49" s="325"/>
      <c r="N49" s="595"/>
      <c r="O49" s="600">
        <f t="shared" si="1"/>
        <v>0</v>
      </c>
      <c r="P49" s="604">
        <f>Udholdenhed!Q49</f>
        <v>0.58680555555555536</v>
      </c>
      <c r="Q49" s="377"/>
      <c r="R49" s="605"/>
      <c r="S49" s="600">
        <f t="shared" si="2"/>
        <v>0</v>
      </c>
      <c r="T49" s="611">
        <f>Udholdenhed!U49</f>
        <v>0.59027777777777757</v>
      </c>
      <c r="U49" s="383"/>
      <c r="V49" s="612"/>
      <c r="W49" s="51">
        <f t="shared" si="3"/>
        <v>0</v>
      </c>
      <c r="X49" s="3">
        <f>Udholdenhed!Y49</f>
        <v>0.59374999999999978</v>
      </c>
      <c r="Y49" s="47"/>
      <c r="Z49" s="53"/>
      <c r="AA49" s="36"/>
      <c r="AB49" s="34"/>
      <c r="AC49" s="34"/>
      <c r="AE49" s="34"/>
      <c r="AG49" s="34"/>
      <c r="AI49" s="34"/>
      <c r="AK49" s="34"/>
      <c r="AM49" s="34"/>
      <c r="AO49" s="14"/>
      <c r="AQ49" s="14"/>
    </row>
    <row r="50" spans="1:43" x14ac:dyDescent="0.2">
      <c r="A50" s="102">
        <f>Udholdenhed!A50</f>
        <v>49</v>
      </c>
      <c r="B50" s="103" t="str">
        <f>Startliste!B50</f>
        <v>AL</v>
      </c>
      <c r="C50" s="102">
        <f>Udholdenhed!C50</f>
        <v>0</v>
      </c>
      <c r="D50" s="105"/>
      <c r="E50" s="156">
        <f>Startliste!E50</f>
        <v>0</v>
      </c>
      <c r="F50" s="89">
        <f>Startliste!F50</f>
        <v>0</v>
      </c>
      <c r="G50" s="104">
        <f>Startliste!G50</f>
        <v>0</v>
      </c>
      <c r="H50" s="588">
        <f>IF((C50=1),Idealtider!$K$3,IF((C50=2),Idealtider!$L$3,IF((C50=3),Idealtider!$M$3,IF((C50=4),Idealtider!$N$3,))))</f>
        <v>0</v>
      </c>
      <c r="I50" s="594">
        <f>Udholdenhed!I50</f>
        <v>0.58333333333333315</v>
      </c>
      <c r="J50" s="595"/>
      <c r="K50" s="600">
        <f t="shared" si="0"/>
        <v>0</v>
      </c>
      <c r="L50" s="594">
        <f>Udholdenhed!M50</f>
        <v>0.58680555555555536</v>
      </c>
      <c r="M50" s="325"/>
      <c r="N50" s="595"/>
      <c r="O50" s="600">
        <f t="shared" si="1"/>
        <v>0</v>
      </c>
      <c r="P50" s="604">
        <f>Udholdenhed!Q50</f>
        <v>0.59027777777777757</v>
      </c>
      <c r="Q50" s="377"/>
      <c r="R50" s="605"/>
      <c r="S50" s="600">
        <f t="shared" si="2"/>
        <v>0</v>
      </c>
      <c r="T50" s="611">
        <f>Udholdenhed!U50</f>
        <v>0.59374999999999978</v>
      </c>
      <c r="U50" s="383"/>
      <c r="V50" s="612"/>
      <c r="W50" s="51">
        <f t="shared" si="3"/>
        <v>0</v>
      </c>
      <c r="X50" s="3">
        <f>Udholdenhed!Y50</f>
        <v>0.59722222222222199</v>
      </c>
      <c r="Y50" s="47"/>
      <c r="Z50" s="53"/>
      <c r="AA50" s="36"/>
      <c r="AB50" s="34"/>
      <c r="AC50" s="34"/>
      <c r="AE50" s="34"/>
      <c r="AG50" s="34"/>
      <c r="AI50" s="34"/>
      <c r="AK50" s="34"/>
      <c r="AM50" s="34"/>
      <c r="AO50" s="14"/>
      <c r="AQ50" s="14"/>
    </row>
    <row r="51" spans="1:43" x14ac:dyDescent="0.2">
      <c r="A51" s="102">
        <f>Udholdenhed!A51</f>
        <v>50</v>
      </c>
      <c r="B51" s="103" t="str">
        <f>Startliste!B51</f>
        <v>AL</v>
      </c>
      <c r="C51" s="102">
        <f>Udholdenhed!C51</f>
        <v>0</v>
      </c>
      <c r="D51" s="105"/>
      <c r="E51" s="156">
        <f>Startliste!E51</f>
        <v>0</v>
      </c>
      <c r="F51" s="89">
        <f>Startliste!F51</f>
        <v>0</v>
      </c>
      <c r="G51" s="104">
        <f>Startliste!G51</f>
        <v>0</v>
      </c>
      <c r="H51" s="588">
        <f>IF((C51=1),Idealtider!$K$3,IF((C51=2),Idealtider!$L$3,IF((C51=3),Idealtider!$M$3,IF((C51=4),Idealtider!$N$3,))))</f>
        <v>0</v>
      </c>
      <c r="I51" s="594">
        <f>Udholdenhed!I51</f>
        <v>0.58680555555555536</v>
      </c>
      <c r="J51" s="595"/>
      <c r="K51" s="600">
        <f t="shared" si="0"/>
        <v>0</v>
      </c>
      <c r="L51" s="594">
        <f>Udholdenhed!M51</f>
        <v>0.59027777777777757</v>
      </c>
      <c r="M51" s="325"/>
      <c r="N51" s="595"/>
      <c r="O51" s="600">
        <f t="shared" si="1"/>
        <v>0</v>
      </c>
      <c r="P51" s="604">
        <f>Udholdenhed!Q51</f>
        <v>0.59374999999999978</v>
      </c>
      <c r="Q51" s="377"/>
      <c r="R51" s="605"/>
      <c r="S51" s="600">
        <f t="shared" si="2"/>
        <v>0</v>
      </c>
      <c r="T51" s="611">
        <f>Udholdenhed!U51</f>
        <v>0.59722222222222199</v>
      </c>
      <c r="U51" s="383"/>
      <c r="V51" s="612"/>
      <c r="W51" s="51">
        <f t="shared" si="3"/>
        <v>0</v>
      </c>
      <c r="X51" s="3">
        <f>Udholdenhed!Y51</f>
        <v>0.6006944444444442</v>
      </c>
      <c r="Y51" s="47"/>
      <c r="Z51" s="53"/>
      <c r="AA51" s="36"/>
      <c r="AB51" s="34"/>
      <c r="AC51" s="34"/>
      <c r="AE51" s="34"/>
      <c r="AG51" s="34"/>
      <c r="AI51" s="34"/>
      <c r="AK51" s="34"/>
      <c r="AM51" s="34"/>
      <c r="AO51" s="14"/>
      <c r="AQ51" s="14"/>
    </row>
    <row r="52" spans="1:43" x14ac:dyDescent="0.2">
      <c r="A52" s="102">
        <f>Udholdenhed!A52</f>
        <v>51</v>
      </c>
      <c r="B52" s="103" t="str">
        <f>Startliste!B52</f>
        <v>AL</v>
      </c>
      <c r="C52" s="102">
        <f>Udholdenhed!C52</f>
        <v>0</v>
      </c>
      <c r="D52" s="105"/>
      <c r="E52" s="156">
        <f>Startliste!E52</f>
        <v>0</v>
      </c>
      <c r="F52" s="89">
        <f>Startliste!F52</f>
        <v>0</v>
      </c>
      <c r="G52" s="104">
        <f>Startliste!G52</f>
        <v>0</v>
      </c>
      <c r="H52" s="588">
        <f>IF((C52=1),Idealtider!$K$3,IF((C52=2),Idealtider!$L$3,IF((C52=3),Idealtider!$M$3,IF((C52=4),Idealtider!$N$3,))))</f>
        <v>0</v>
      </c>
      <c r="I52" s="594">
        <f>Udholdenhed!I52</f>
        <v>0.59027777777777757</v>
      </c>
      <c r="J52" s="595"/>
      <c r="K52" s="600">
        <f t="shared" si="0"/>
        <v>0</v>
      </c>
      <c r="L52" s="594">
        <f>Udholdenhed!M52</f>
        <v>0.59374999999999978</v>
      </c>
      <c r="M52" s="325"/>
      <c r="N52" s="595"/>
      <c r="O52" s="600">
        <f t="shared" si="1"/>
        <v>0</v>
      </c>
      <c r="P52" s="604">
        <f>Udholdenhed!Q52</f>
        <v>0.59722222222222199</v>
      </c>
      <c r="Q52" s="377"/>
      <c r="R52" s="605"/>
      <c r="S52" s="600">
        <f t="shared" si="2"/>
        <v>0</v>
      </c>
      <c r="T52" s="611">
        <f>Udholdenhed!U52</f>
        <v>0.6006944444444442</v>
      </c>
      <c r="U52" s="383"/>
      <c r="V52" s="612"/>
      <c r="W52" s="51">
        <f t="shared" si="3"/>
        <v>0</v>
      </c>
      <c r="X52" s="3">
        <f>Udholdenhed!Y52</f>
        <v>0.60416666666666641</v>
      </c>
      <c r="Y52" s="47"/>
      <c r="Z52" s="53"/>
      <c r="AA52" s="36"/>
      <c r="AB52" s="34"/>
      <c r="AC52" s="34"/>
      <c r="AE52" s="34"/>
      <c r="AG52" s="34"/>
      <c r="AI52" s="34"/>
      <c r="AK52" s="34"/>
      <c r="AM52" s="34"/>
      <c r="AO52" s="14"/>
      <c r="AQ52" s="14"/>
    </row>
    <row r="53" spans="1:43" x14ac:dyDescent="0.2">
      <c r="A53" s="102">
        <f>Udholdenhed!A53</f>
        <v>52</v>
      </c>
      <c r="B53" s="103" t="str">
        <f>Startliste!B53</f>
        <v>AL</v>
      </c>
      <c r="C53" s="102">
        <f>Udholdenhed!C53</f>
        <v>0</v>
      </c>
      <c r="D53" s="105"/>
      <c r="E53" s="156">
        <f>Startliste!E53</f>
        <v>0</v>
      </c>
      <c r="F53" s="89">
        <f>Startliste!F53</f>
        <v>0</v>
      </c>
      <c r="G53" s="104">
        <f>Startliste!G53</f>
        <v>0</v>
      </c>
      <c r="H53" s="588">
        <f>IF((C53=1),Idealtider!$K$3,IF((C53=2),Idealtider!$L$3,IF((C53=3),Idealtider!$M$3,IF((C53=4),Idealtider!$N$3,))))</f>
        <v>0</v>
      </c>
      <c r="I53" s="594">
        <f>Udholdenhed!I53</f>
        <v>0.59374999999999978</v>
      </c>
      <c r="J53" s="595"/>
      <c r="K53" s="600">
        <f t="shared" si="0"/>
        <v>0</v>
      </c>
      <c r="L53" s="594">
        <f>Udholdenhed!M53</f>
        <v>0.59722222222222199</v>
      </c>
      <c r="M53" s="325"/>
      <c r="N53" s="595"/>
      <c r="O53" s="600">
        <f t="shared" si="1"/>
        <v>0</v>
      </c>
      <c r="P53" s="604">
        <f>Udholdenhed!Q53</f>
        <v>0.6006944444444442</v>
      </c>
      <c r="Q53" s="377"/>
      <c r="R53" s="605"/>
      <c r="S53" s="600">
        <f t="shared" si="2"/>
        <v>0</v>
      </c>
      <c r="T53" s="611">
        <f>Udholdenhed!U53</f>
        <v>0.60416666666666641</v>
      </c>
      <c r="U53" s="383"/>
      <c r="V53" s="612"/>
      <c r="W53" s="51">
        <f t="shared" si="3"/>
        <v>0</v>
      </c>
      <c r="X53" s="3">
        <f>Udholdenhed!Y53</f>
        <v>0.60763888888888862</v>
      </c>
      <c r="Y53" s="47"/>
      <c r="Z53" s="53"/>
      <c r="AA53" s="36"/>
      <c r="AB53" s="34"/>
      <c r="AC53" s="34"/>
      <c r="AE53" s="34"/>
      <c r="AG53" s="34"/>
      <c r="AI53" s="34"/>
      <c r="AK53" s="34"/>
      <c r="AM53" s="34"/>
      <c r="AO53" s="14"/>
      <c r="AQ53" s="14"/>
    </row>
    <row r="54" spans="1:43" x14ac:dyDescent="0.2">
      <c r="A54" s="102">
        <f>Udholdenhed!A54</f>
        <v>53</v>
      </c>
      <c r="B54" s="103" t="str">
        <f>Startliste!B54</f>
        <v>AL</v>
      </c>
      <c r="C54" s="102">
        <f>Udholdenhed!C54</f>
        <v>0</v>
      </c>
      <c r="D54" s="105"/>
      <c r="E54" s="156">
        <f>Startliste!E54</f>
        <v>0</v>
      </c>
      <c r="F54" s="89">
        <f>Startliste!F54</f>
        <v>0</v>
      </c>
      <c r="G54" s="104">
        <f>Startliste!G54</f>
        <v>0</v>
      </c>
      <c r="H54" s="588">
        <f>IF((C54=1),Idealtider!$K$3,IF((C54=2),Idealtider!$L$3,IF((C54=3),Idealtider!$M$3,IF((C54=4),Idealtider!$N$3,))))</f>
        <v>0</v>
      </c>
      <c r="I54" s="594">
        <f>Udholdenhed!I54</f>
        <v>0.59722222222222199</v>
      </c>
      <c r="J54" s="595"/>
      <c r="K54" s="600">
        <f t="shared" si="0"/>
        <v>0</v>
      </c>
      <c r="L54" s="594">
        <f>Udholdenhed!M54</f>
        <v>0.6006944444444442</v>
      </c>
      <c r="M54" s="325"/>
      <c r="N54" s="595"/>
      <c r="O54" s="600">
        <f t="shared" si="1"/>
        <v>0</v>
      </c>
      <c r="P54" s="604">
        <f>Udholdenhed!Q54</f>
        <v>0.60416666666666641</v>
      </c>
      <c r="Q54" s="377"/>
      <c r="R54" s="605"/>
      <c r="S54" s="600">
        <f t="shared" si="2"/>
        <v>0</v>
      </c>
      <c r="T54" s="611">
        <f>Udholdenhed!U54</f>
        <v>0.60763888888888862</v>
      </c>
      <c r="U54" s="383"/>
      <c r="V54" s="612"/>
      <c r="W54" s="51">
        <f t="shared" si="3"/>
        <v>0</v>
      </c>
      <c r="X54" s="3">
        <f>Udholdenhed!Y54</f>
        <v>0.61111111111111083</v>
      </c>
      <c r="Y54" s="47"/>
      <c r="Z54" s="53"/>
      <c r="AA54" s="36"/>
      <c r="AB54" s="34"/>
      <c r="AC54" s="34"/>
      <c r="AE54" s="34"/>
      <c r="AG54" s="34"/>
      <c r="AI54" s="34"/>
      <c r="AK54" s="34"/>
      <c r="AM54" s="34"/>
      <c r="AO54" s="14"/>
      <c r="AQ54" s="14"/>
    </row>
    <row r="55" spans="1:43" x14ac:dyDescent="0.2">
      <c r="A55" s="102">
        <f>Udholdenhed!A55</f>
        <v>54</v>
      </c>
      <c r="B55" s="103" t="str">
        <f>Startliste!B55</f>
        <v>AL</v>
      </c>
      <c r="C55" s="102">
        <f>Udholdenhed!C55</f>
        <v>0</v>
      </c>
      <c r="D55" s="105"/>
      <c r="E55" s="156">
        <f>Startliste!E55</f>
        <v>0</v>
      </c>
      <c r="F55" s="89">
        <f>Startliste!F55</f>
        <v>0</v>
      </c>
      <c r="G55" s="104">
        <f>Startliste!G55</f>
        <v>0</v>
      </c>
      <c r="H55" s="588">
        <f>IF((C55=1),Idealtider!$K$3,IF((C55=2),Idealtider!$L$3,IF((C55=3),Idealtider!$M$3,IF((C55=4),Idealtider!$N$3,))))</f>
        <v>0</v>
      </c>
      <c r="I55" s="594">
        <f>Udholdenhed!I55</f>
        <v>0.6006944444444442</v>
      </c>
      <c r="J55" s="595"/>
      <c r="K55" s="600">
        <f t="shared" si="0"/>
        <v>0</v>
      </c>
      <c r="L55" s="594">
        <f>Udholdenhed!M55</f>
        <v>0.60416666666666641</v>
      </c>
      <c r="M55" s="325"/>
      <c r="N55" s="595"/>
      <c r="O55" s="600">
        <f t="shared" si="1"/>
        <v>0</v>
      </c>
      <c r="P55" s="604">
        <f>Udholdenhed!Q55</f>
        <v>0.60763888888888862</v>
      </c>
      <c r="Q55" s="377"/>
      <c r="R55" s="605"/>
      <c r="S55" s="600">
        <f t="shared" si="2"/>
        <v>0</v>
      </c>
      <c r="T55" s="611">
        <f>Udholdenhed!U55</f>
        <v>0.61111111111111083</v>
      </c>
      <c r="U55" s="383"/>
      <c r="V55" s="612"/>
      <c r="W55" s="51">
        <f t="shared" si="3"/>
        <v>0</v>
      </c>
      <c r="X55" s="3">
        <f>Udholdenhed!Y55</f>
        <v>0.61458333333333304</v>
      </c>
      <c r="Y55" s="47"/>
      <c r="Z55" s="53"/>
      <c r="AA55" s="36"/>
      <c r="AB55" s="34"/>
      <c r="AC55" s="34"/>
      <c r="AE55" s="34"/>
      <c r="AG55" s="34"/>
      <c r="AI55" s="34"/>
      <c r="AK55" s="34"/>
      <c r="AM55" s="34"/>
      <c r="AO55" s="14"/>
      <c r="AQ55" s="14"/>
    </row>
    <row r="56" spans="1:43" x14ac:dyDescent="0.2">
      <c r="A56" s="102">
        <f>Udholdenhed!A56</f>
        <v>55</v>
      </c>
      <c r="B56" s="103" t="str">
        <f>Startliste!B56</f>
        <v>AL</v>
      </c>
      <c r="C56" s="102">
        <f>Udholdenhed!C56</f>
        <v>0</v>
      </c>
      <c r="D56" s="105"/>
      <c r="E56" s="156">
        <f>Startliste!E56</f>
        <v>0</v>
      </c>
      <c r="F56" s="89">
        <f>Startliste!F56</f>
        <v>0</v>
      </c>
      <c r="G56" s="104">
        <f>Startliste!G56</f>
        <v>0</v>
      </c>
      <c r="H56" s="588">
        <f>IF((C56=1),Idealtider!$K$3,IF((C56=2),Idealtider!$L$3,IF((C56=3),Idealtider!$M$3,IF((C56=4),Idealtider!$N$3,))))</f>
        <v>0</v>
      </c>
      <c r="I56" s="594">
        <f>Udholdenhed!I56</f>
        <v>0.60416666666666641</v>
      </c>
      <c r="J56" s="595"/>
      <c r="K56" s="600">
        <f t="shared" si="0"/>
        <v>0</v>
      </c>
      <c r="L56" s="594">
        <f>Udholdenhed!M56</f>
        <v>0.60763888888888862</v>
      </c>
      <c r="M56" s="325"/>
      <c r="N56" s="595"/>
      <c r="O56" s="600">
        <f t="shared" si="1"/>
        <v>0</v>
      </c>
      <c r="P56" s="604">
        <f>Udholdenhed!Q56</f>
        <v>0.61111111111111083</v>
      </c>
      <c r="Q56" s="377"/>
      <c r="R56" s="605"/>
      <c r="S56" s="600">
        <f t="shared" si="2"/>
        <v>0</v>
      </c>
      <c r="T56" s="611">
        <f>Udholdenhed!U56</f>
        <v>0.61458333333333304</v>
      </c>
      <c r="U56" s="383"/>
      <c r="V56" s="612"/>
      <c r="W56" s="51">
        <f t="shared" si="3"/>
        <v>0</v>
      </c>
      <c r="X56" s="3">
        <f>Udholdenhed!Y56</f>
        <v>0.61805555555555525</v>
      </c>
      <c r="Y56" s="47"/>
      <c r="Z56" s="53"/>
      <c r="AA56" s="36"/>
      <c r="AB56" s="34"/>
      <c r="AC56" s="34"/>
      <c r="AE56" s="34"/>
      <c r="AG56" s="34"/>
      <c r="AI56" s="34"/>
      <c r="AK56" s="34"/>
      <c r="AM56" s="34"/>
      <c r="AO56" s="14"/>
      <c r="AQ56" s="14"/>
    </row>
    <row r="57" spans="1:43" x14ac:dyDescent="0.2">
      <c r="A57" s="102">
        <f>Udholdenhed!A57</f>
        <v>56</v>
      </c>
      <c r="B57" s="103" t="str">
        <f>Startliste!B57</f>
        <v>AL</v>
      </c>
      <c r="C57" s="102">
        <f>Udholdenhed!C57</f>
        <v>0</v>
      </c>
      <c r="D57" s="105"/>
      <c r="E57" s="156">
        <f>Startliste!E57</f>
        <v>0</v>
      </c>
      <c r="F57" s="89">
        <f>Startliste!F57</f>
        <v>0</v>
      </c>
      <c r="G57" s="104">
        <f>Startliste!G57</f>
        <v>0</v>
      </c>
      <c r="H57" s="588">
        <f>IF((C57=1),Idealtider!$K$3,IF((C57=2),Idealtider!$L$3,IF((C57=3),Idealtider!$M$3,IF((C57=4),Idealtider!$N$3,))))</f>
        <v>0</v>
      </c>
      <c r="I57" s="594">
        <f>Udholdenhed!I57</f>
        <v>0.60763888888888862</v>
      </c>
      <c r="J57" s="595"/>
      <c r="K57" s="600">
        <f t="shared" si="0"/>
        <v>0</v>
      </c>
      <c r="L57" s="594">
        <f>Udholdenhed!M57</f>
        <v>0.61111111111111083</v>
      </c>
      <c r="M57" s="325"/>
      <c r="N57" s="595"/>
      <c r="O57" s="600">
        <f t="shared" si="1"/>
        <v>0</v>
      </c>
      <c r="P57" s="604">
        <f>Udholdenhed!Q57</f>
        <v>0.61458333333333304</v>
      </c>
      <c r="Q57" s="377"/>
      <c r="R57" s="605"/>
      <c r="S57" s="600">
        <f t="shared" si="2"/>
        <v>0</v>
      </c>
      <c r="T57" s="611">
        <f>Udholdenhed!U57</f>
        <v>0.61805555555555525</v>
      </c>
      <c r="U57" s="383"/>
      <c r="V57" s="612"/>
      <c r="W57" s="51">
        <f t="shared" si="3"/>
        <v>0</v>
      </c>
      <c r="X57" s="3">
        <f>Udholdenhed!Y57</f>
        <v>0.62152777777777746</v>
      </c>
      <c r="Y57" s="47"/>
      <c r="Z57" s="53"/>
      <c r="AA57" s="36"/>
      <c r="AB57" s="34"/>
      <c r="AC57" s="34"/>
      <c r="AE57" s="34"/>
      <c r="AG57" s="34"/>
      <c r="AI57" s="34"/>
      <c r="AK57" s="34"/>
      <c r="AM57" s="34"/>
      <c r="AO57" s="14"/>
      <c r="AQ57" s="14"/>
    </row>
    <row r="58" spans="1:43" x14ac:dyDescent="0.2">
      <c r="A58" s="102">
        <f>Udholdenhed!A58</f>
        <v>57</v>
      </c>
      <c r="B58" s="103" t="str">
        <f>Startliste!B58</f>
        <v>AL</v>
      </c>
      <c r="C58" s="102">
        <f>Udholdenhed!C58</f>
        <v>0</v>
      </c>
      <c r="D58" s="105"/>
      <c r="E58" s="156">
        <f>Startliste!E58</f>
        <v>0</v>
      </c>
      <c r="F58" s="89">
        <f>Startliste!F58</f>
        <v>0</v>
      </c>
      <c r="G58" s="104">
        <f>Startliste!G58</f>
        <v>0</v>
      </c>
      <c r="H58" s="588">
        <f>IF((C58=1),Idealtider!$K$3,IF((C58=2),Idealtider!$L$3,IF((C58=3),Idealtider!$M$3,IF((C58=4),Idealtider!$N$3,))))</f>
        <v>0</v>
      </c>
      <c r="I58" s="594">
        <f>Udholdenhed!I58</f>
        <v>0.61111111111111083</v>
      </c>
      <c r="J58" s="595"/>
      <c r="K58" s="600">
        <f t="shared" si="0"/>
        <v>0</v>
      </c>
      <c r="L58" s="594">
        <f>Udholdenhed!M58</f>
        <v>0.61458333333333304</v>
      </c>
      <c r="M58" s="325"/>
      <c r="N58" s="595"/>
      <c r="O58" s="600">
        <f t="shared" si="1"/>
        <v>0</v>
      </c>
      <c r="P58" s="604">
        <f>Udholdenhed!Q58</f>
        <v>0.61805555555555525</v>
      </c>
      <c r="Q58" s="377"/>
      <c r="R58" s="605"/>
      <c r="S58" s="600">
        <f t="shared" si="2"/>
        <v>0</v>
      </c>
      <c r="T58" s="611">
        <f>Udholdenhed!U58</f>
        <v>0.62152777777777746</v>
      </c>
      <c r="U58" s="383"/>
      <c r="V58" s="612"/>
      <c r="W58" s="51">
        <f t="shared" si="3"/>
        <v>0</v>
      </c>
      <c r="X58" s="3">
        <f>Udholdenhed!Y58</f>
        <v>0.62499999999999967</v>
      </c>
      <c r="Y58" s="47"/>
      <c r="Z58" s="53"/>
      <c r="AA58" s="36"/>
      <c r="AB58" s="34"/>
      <c r="AC58" s="34"/>
      <c r="AE58" s="34"/>
      <c r="AG58" s="34"/>
      <c r="AI58" s="34"/>
      <c r="AK58" s="34"/>
      <c r="AM58" s="34"/>
      <c r="AO58" s="14"/>
      <c r="AQ58" s="14"/>
    </row>
    <row r="59" spans="1:43" x14ac:dyDescent="0.2">
      <c r="A59" s="102">
        <f>Udholdenhed!A59</f>
        <v>58</v>
      </c>
      <c r="B59" s="103" t="str">
        <f>Startliste!B59</f>
        <v>AL</v>
      </c>
      <c r="C59" s="102">
        <f>Udholdenhed!C59</f>
        <v>0</v>
      </c>
      <c r="D59" s="105"/>
      <c r="E59" s="156">
        <f>Startliste!E59</f>
        <v>0</v>
      </c>
      <c r="F59" s="89">
        <f>Startliste!F59</f>
        <v>0</v>
      </c>
      <c r="G59" s="104">
        <f>Startliste!G59</f>
        <v>0</v>
      </c>
      <c r="H59" s="588">
        <f>IF((C59=1),Idealtider!$K$3,IF((C59=2),Idealtider!$L$3,IF((C59=3),Idealtider!$M$3,IF((C59=4),Idealtider!$N$3,))))</f>
        <v>0</v>
      </c>
      <c r="I59" s="594">
        <f>Udholdenhed!I59</f>
        <v>0.61458333333333304</v>
      </c>
      <c r="J59" s="595"/>
      <c r="K59" s="600">
        <f t="shared" si="0"/>
        <v>0</v>
      </c>
      <c r="L59" s="594">
        <f>Udholdenhed!M59</f>
        <v>0.61805555555555525</v>
      </c>
      <c r="M59" s="325"/>
      <c r="N59" s="595"/>
      <c r="O59" s="600">
        <f t="shared" si="1"/>
        <v>0</v>
      </c>
      <c r="P59" s="604">
        <f>Udholdenhed!Q59</f>
        <v>0.62152777777777746</v>
      </c>
      <c r="Q59" s="377"/>
      <c r="R59" s="605"/>
      <c r="S59" s="600">
        <f t="shared" si="2"/>
        <v>0</v>
      </c>
      <c r="T59" s="611">
        <f>Udholdenhed!U59</f>
        <v>0.62499999999999967</v>
      </c>
      <c r="U59" s="383"/>
      <c r="V59" s="612"/>
      <c r="W59" s="51">
        <f t="shared" si="3"/>
        <v>0</v>
      </c>
      <c r="X59" s="3">
        <f>Udholdenhed!Y59</f>
        <v>0.62847222222222188</v>
      </c>
      <c r="Y59" s="47"/>
      <c r="Z59" s="53"/>
      <c r="AA59" s="36"/>
      <c r="AB59" s="34"/>
      <c r="AC59" s="34"/>
      <c r="AE59" s="34"/>
      <c r="AG59" s="34"/>
      <c r="AI59" s="34"/>
      <c r="AK59" s="34"/>
      <c r="AM59" s="34"/>
      <c r="AO59" s="14"/>
      <c r="AQ59" s="14"/>
    </row>
    <row r="60" spans="1:43" ht="12.75" customHeight="1" x14ac:dyDescent="0.2">
      <c r="A60" s="102">
        <f>Udholdenhed!A60</f>
        <v>59</v>
      </c>
      <c r="B60" s="103" t="str">
        <f>Startliste!B60</f>
        <v>AL</v>
      </c>
      <c r="C60" s="102">
        <f>Udholdenhed!C60</f>
        <v>0</v>
      </c>
      <c r="D60" s="105"/>
      <c r="E60" s="156"/>
      <c r="F60" s="89"/>
      <c r="G60" s="104"/>
      <c r="H60" s="589"/>
      <c r="I60" s="594">
        <f>Udholdenhed!I60</f>
        <v>0.61805555555555525</v>
      </c>
      <c r="J60" s="595"/>
      <c r="K60" s="600">
        <f t="shared" si="0"/>
        <v>0</v>
      </c>
      <c r="L60" s="594">
        <f>Udholdenhed!M60</f>
        <v>0.62152777777777746</v>
      </c>
      <c r="M60" s="325"/>
      <c r="N60" s="595"/>
      <c r="O60" s="600">
        <f t="shared" si="1"/>
        <v>0</v>
      </c>
      <c r="P60" s="604">
        <f>Udholdenhed!Q60</f>
        <v>0.62499999999999967</v>
      </c>
      <c r="Q60" s="377"/>
      <c r="R60" s="605"/>
      <c r="S60" s="600">
        <f t="shared" si="2"/>
        <v>0</v>
      </c>
      <c r="T60" s="611">
        <f>Udholdenhed!U60</f>
        <v>0.62847222222222188</v>
      </c>
      <c r="U60" s="383"/>
      <c r="V60" s="612"/>
      <c r="W60" s="51">
        <f t="shared" si="3"/>
        <v>0</v>
      </c>
      <c r="X60" s="3">
        <f>Udholdenhed!Y60</f>
        <v>0.63194444444444409</v>
      </c>
      <c r="Y60" s="47"/>
      <c r="Z60" s="53"/>
      <c r="AA60" s="36"/>
    </row>
    <row r="61" spans="1:43" ht="12.75" customHeight="1" x14ac:dyDescent="0.2">
      <c r="A61" s="102">
        <f>Udholdenhed!A61</f>
        <v>60</v>
      </c>
      <c r="B61" s="103" t="str">
        <f>Startliste!B61</f>
        <v>AL</v>
      </c>
      <c r="C61" s="102">
        <f>Udholdenhed!C61</f>
        <v>0</v>
      </c>
      <c r="D61" s="105"/>
      <c r="E61" s="156"/>
      <c r="F61" s="89"/>
      <c r="G61" s="104"/>
      <c r="H61" s="589"/>
      <c r="I61" s="594">
        <f>Udholdenhed!I61</f>
        <v>0.62152777777777746</v>
      </c>
      <c r="J61" s="595"/>
      <c r="K61" s="600">
        <f t="shared" si="0"/>
        <v>0</v>
      </c>
      <c r="L61" s="594">
        <f>Udholdenhed!M61</f>
        <v>0.62499999999999967</v>
      </c>
      <c r="M61" s="325"/>
      <c r="N61" s="595"/>
      <c r="O61" s="600">
        <f t="shared" si="1"/>
        <v>0</v>
      </c>
      <c r="P61" s="604">
        <f>Udholdenhed!Q61</f>
        <v>0.62847222222222188</v>
      </c>
      <c r="Q61" s="377"/>
      <c r="R61" s="605"/>
      <c r="S61" s="600">
        <f t="shared" si="2"/>
        <v>0</v>
      </c>
      <c r="T61" s="611">
        <f>Udholdenhed!U61</f>
        <v>0.63194444444444409</v>
      </c>
      <c r="U61" s="383"/>
      <c r="V61" s="612"/>
      <c r="W61" s="51">
        <f t="shared" si="3"/>
        <v>0</v>
      </c>
      <c r="X61" s="3">
        <f>Udholdenhed!Y61</f>
        <v>0.6354166666666663</v>
      </c>
      <c r="Y61" s="47"/>
      <c r="Z61" s="53"/>
      <c r="AA61" s="36"/>
    </row>
    <row r="62" spans="1:43" ht="12.75" customHeight="1" x14ac:dyDescent="0.2">
      <c r="A62" s="102">
        <f>Udholdenhed!A62</f>
        <v>61</v>
      </c>
      <c r="B62" s="103" t="str">
        <f>Startliste!B62</f>
        <v>AL</v>
      </c>
      <c r="C62" s="102">
        <f>Udholdenhed!C62</f>
        <v>0</v>
      </c>
      <c r="D62" s="563">
        <f>Udholdenhed!D62</f>
        <v>0</v>
      </c>
      <c r="E62" s="156"/>
      <c r="F62" s="89"/>
      <c r="G62" s="104"/>
      <c r="H62" s="589"/>
      <c r="I62" s="594">
        <f>Udholdenhed!I62</f>
        <v>0.62499999999999967</v>
      </c>
      <c r="J62" s="595"/>
      <c r="K62" s="600">
        <f t="shared" si="0"/>
        <v>0</v>
      </c>
      <c r="L62" s="594">
        <f>Udholdenhed!M62</f>
        <v>0.62847222222222188</v>
      </c>
      <c r="M62" s="325"/>
      <c r="N62" s="595"/>
      <c r="O62" s="600">
        <f t="shared" si="1"/>
        <v>0</v>
      </c>
      <c r="P62" s="604">
        <f>Udholdenhed!Q62</f>
        <v>0.63194444444444409</v>
      </c>
      <c r="Q62" s="377"/>
      <c r="R62" s="605"/>
      <c r="S62" s="600">
        <f t="shared" si="2"/>
        <v>0</v>
      </c>
      <c r="T62" s="611">
        <f>Udholdenhed!U62</f>
        <v>0.6354166666666663</v>
      </c>
      <c r="U62" s="383"/>
      <c r="V62" s="612"/>
      <c r="W62" s="51">
        <f t="shared" si="3"/>
        <v>0</v>
      </c>
      <c r="X62" s="3">
        <f>Udholdenhed!Y62</f>
        <v>0.63888888888888851</v>
      </c>
      <c r="Y62" s="47"/>
      <c r="Z62" s="53"/>
      <c r="AA62" s="36"/>
    </row>
    <row r="63" spans="1:43" ht="12.75" customHeight="1" x14ac:dyDescent="0.2">
      <c r="A63" s="102">
        <f>Udholdenhed!A63</f>
        <v>62</v>
      </c>
      <c r="B63" s="103" t="str">
        <f>Startliste!B63</f>
        <v>AL</v>
      </c>
      <c r="C63" s="102">
        <f>Udholdenhed!C63</f>
        <v>0</v>
      </c>
      <c r="D63" s="155">
        <f>Udholdenhed!D63</f>
        <v>0</v>
      </c>
      <c r="E63" s="156"/>
      <c r="F63" s="89"/>
      <c r="G63" s="104"/>
      <c r="H63" s="589"/>
      <c r="I63" s="594">
        <f>Udholdenhed!I63</f>
        <v>0.62847222222222188</v>
      </c>
      <c r="J63" s="595"/>
      <c r="K63" s="600">
        <f t="shared" si="0"/>
        <v>0</v>
      </c>
      <c r="L63" s="594">
        <f>Udholdenhed!M63</f>
        <v>0.63194444444444409</v>
      </c>
      <c r="M63" s="325"/>
      <c r="N63" s="595"/>
      <c r="O63" s="600">
        <f t="shared" si="1"/>
        <v>0</v>
      </c>
      <c r="P63" s="604">
        <f>Udholdenhed!Q63</f>
        <v>0.6354166666666663</v>
      </c>
      <c r="Q63" s="377"/>
      <c r="R63" s="605"/>
      <c r="S63" s="600">
        <f t="shared" si="2"/>
        <v>0</v>
      </c>
      <c r="T63" s="611">
        <f>Udholdenhed!U63</f>
        <v>0.63888888888888851</v>
      </c>
      <c r="U63" s="383"/>
      <c r="V63" s="612"/>
      <c r="W63" s="51">
        <f t="shared" si="3"/>
        <v>0</v>
      </c>
      <c r="X63" s="3">
        <f>Udholdenhed!Y63</f>
        <v>0.64236111111111072</v>
      </c>
      <c r="Y63" s="47"/>
      <c r="Z63" s="53"/>
      <c r="AA63" s="36"/>
    </row>
    <row r="64" spans="1:43" ht="12.75" customHeight="1" x14ac:dyDescent="0.2">
      <c r="A64" s="102">
        <f>Udholdenhed!A64</f>
        <v>63</v>
      </c>
      <c r="B64" s="103" t="str">
        <f>Startliste!B64</f>
        <v>AL</v>
      </c>
      <c r="C64" s="102">
        <f>Udholdenhed!C64</f>
        <v>0</v>
      </c>
      <c r="D64" s="155">
        <f>Udholdenhed!D64</f>
        <v>0</v>
      </c>
      <c r="E64" s="156"/>
      <c r="F64" s="89"/>
      <c r="G64" s="104"/>
      <c r="H64" s="589"/>
      <c r="I64" s="594">
        <f>Udholdenhed!I64</f>
        <v>0.63194444444444409</v>
      </c>
      <c r="J64" s="595"/>
      <c r="K64" s="600">
        <f t="shared" si="0"/>
        <v>0</v>
      </c>
      <c r="L64" s="594">
        <f>Udholdenhed!M64</f>
        <v>0.6354166666666663</v>
      </c>
      <c r="M64" s="325"/>
      <c r="N64" s="595"/>
      <c r="O64" s="600">
        <f t="shared" si="1"/>
        <v>0</v>
      </c>
      <c r="P64" s="604">
        <f>Udholdenhed!Q64</f>
        <v>0.63888888888888851</v>
      </c>
      <c r="Q64" s="377"/>
      <c r="R64" s="605"/>
      <c r="S64" s="600">
        <f t="shared" si="2"/>
        <v>0</v>
      </c>
      <c r="T64" s="611">
        <f>Udholdenhed!U64</f>
        <v>0.64236111111111072</v>
      </c>
      <c r="U64" s="383"/>
      <c r="V64" s="612"/>
      <c r="W64" s="51">
        <f t="shared" si="3"/>
        <v>0</v>
      </c>
      <c r="X64" s="3">
        <f>Udholdenhed!Y64</f>
        <v>0.64583333333333293</v>
      </c>
      <c r="Y64" s="47"/>
      <c r="Z64" s="53"/>
      <c r="AA64" s="36"/>
    </row>
    <row r="65" spans="1:27" ht="12.75" customHeight="1" x14ac:dyDescent="0.2">
      <c r="A65" s="102">
        <f>Udholdenhed!A65</f>
        <v>64</v>
      </c>
      <c r="B65" s="103" t="str">
        <f>Startliste!B65</f>
        <v>AL</v>
      </c>
      <c r="C65" s="102">
        <f>Udholdenhed!C65</f>
        <v>0</v>
      </c>
      <c r="D65" s="155">
        <f>Udholdenhed!D65</f>
        <v>0</v>
      </c>
      <c r="E65" s="156"/>
      <c r="F65" s="89"/>
      <c r="G65" s="104"/>
      <c r="H65" s="589"/>
      <c r="I65" s="594">
        <f>Udholdenhed!I65</f>
        <v>0.6354166666666663</v>
      </c>
      <c r="J65" s="595"/>
      <c r="K65" s="600">
        <f t="shared" si="0"/>
        <v>0</v>
      </c>
      <c r="L65" s="594">
        <f>Udholdenhed!M65</f>
        <v>0.63888888888888851</v>
      </c>
      <c r="M65" s="325"/>
      <c r="N65" s="595"/>
      <c r="O65" s="600">
        <f t="shared" si="1"/>
        <v>0</v>
      </c>
      <c r="P65" s="604">
        <f>Udholdenhed!Q65</f>
        <v>0.64236111111111072</v>
      </c>
      <c r="Q65" s="377"/>
      <c r="R65" s="605"/>
      <c r="S65" s="600">
        <f t="shared" si="2"/>
        <v>0</v>
      </c>
      <c r="T65" s="611">
        <f>Udholdenhed!U65</f>
        <v>0.64583333333333293</v>
      </c>
      <c r="U65" s="383"/>
      <c r="V65" s="612"/>
      <c r="W65" s="51">
        <f t="shared" si="3"/>
        <v>0</v>
      </c>
      <c r="X65" s="3">
        <f>Udholdenhed!Y65</f>
        <v>0.64930555555555514</v>
      </c>
      <c r="Y65" s="47"/>
      <c r="Z65" s="53"/>
      <c r="AA65" s="36"/>
    </row>
    <row r="66" spans="1:27" ht="12.75" customHeight="1" x14ac:dyDescent="0.2">
      <c r="A66" s="102">
        <f>Udholdenhed!A66</f>
        <v>65</v>
      </c>
      <c r="B66" s="103" t="str">
        <f>Startliste!B66</f>
        <v>AL</v>
      </c>
      <c r="C66" s="102">
        <f>Udholdenhed!C66</f>
        <v>0</v>
      </c>
      <c r="D66" s="155">
        <f>Udholdenhed!D66</f>
        <v>0</v>
      </c>
      <c r="E66" s="156"/>
      <c r="F66" s="89"/>
      <c r="G66" s="104"/>
      <c r="H66" s="589"/>
      <c r="I66" s="594">
        <f>Udholdenhed!I66</f>
        <v>0.63888888888888851</v>
      </c>
      <c r="J66" s="595"/>
      <c r="K66" s="600">
        <f t="shared" ref="K66:K67" si="8">IF((J66=0),0,(IF((MINUTE(J66)=0),10,(IF((MINUTE(J66)=1),30,(IF((MINUTE(J66)=2),60,100)))))))</f>
        <v>0</v>
      </c>
      <c r="L66" s="594">
        <f>Udholdenhed!M66</f>
        <v>0.64236111111111072</v>
      </c>
      <c r="M66" s="325"/>
      <c r="N66" s="595"/>
      <c r="O66" s="600">
        <f t="shared" ref="O66:O67" si="9">IF((N66=0),0,(IF((MINUTE(N66)=0),10,(IF((MINUTE(N66)=1),30,(IF((MINUTE(N66)=2),60,100)))))))</f>
        <v>0</v>
      </c>
      <c r="P66" s="604">
        <f>Udholdenhed!Q66</f>
        <v>0.64583333333333293</v>
      </c>
      <c r="Q66" s="377"/>
      <c r="R66" s="605"/>
      <c r="S66" s="600">
        <f t="shared" ref="S66:S67" si="10">IF((R66=0),0,(IF((MINUTE(R66)=0),10,(IF((MINUTE(R66)=1),30,(IF((MINUTE(R66)=2),60,100)))))))</f>
        <v>0</v>
      </c>
      <c r="T66" s="611">
        <f>Udholdenhed!U66</f>
        <v>0.64930555555555514</v>
      </c>
      <c r="U66" s="383"/>
      <c r="V66" s="612"/>
      <c r="W66" s="51">
        <f t="shared" ref="W66:W67" si="11">IF((V66=0),0,(IF((MINUTE(V66)=0),10,(IF((MINUTE(V66)=1),30,(IF((MINUTE(V66)=2),60,100)))))))</f>
        <v>0</v>
      </c>
      <c r="X66" s="3">
        <f>Udholdenhed!Y66</f>
        <v>0.65277777777777735</v>
      </c>
      <c r="Y66" s="47"/>
      <c r="Z66" s="53"/>
      <c r="AA66" s="36"/>
    </row>
    <row r="67" spans="1:27" ht="12.75" customHeight="1" thickBot="1" x14ac:dyDescent="0.25">
      <c r="A67" s="102">
        <f>Udholdenhed!A67</f>
        <v>66</v>
      </c>
      <c r="B67" s="103" t="str">
        <f>Startliste!B67</f>
        <v>AL</v>
      </c>
      <c r="C67" s="102">
        <f>Udholdenhed!C67</f>
        <v>0</v>
      </c>
      <c r="D67" s="155">
        <f>Udholdenhed!D67</f>
        <v>0</v>
      </c>
      <c r="E67" s="156"/>
      <c r="F67" s="89"/>
      <c r="G67" s="104"/>
      <c r="H67" s="589"/>
      <c r="I67" s="596">
        <f>Udholdenhed!I67</f>
        <v>0.64236111111111072</v>
      </c>
      <c r="J67" s="597"/>
      <c r="K67" s="600">
        <f t="shared" si="8"/>
        <v>0</v>
      </c>
      <c r="L67" s="596">
        <f>Udholdenhed!M67</f>
        <v>0.64583333333333293</v>
      </c>
      <c r="M67" s="603"/>
      <c r="N67" s="597"/>
      <c r="O67" s="600">
        <f t="shared" si="9"/>
        <v>0</v>
      </c>
      <c r="P67" s="606">
        <f>Udholdenhed!Q67</f>
        <v>0.64930555555555514</v>
      </c>
      <c r="Q67" s="607"/>
      <c r="R67" s="608"/>
      <c r="S67" s="600">
        <f t="shared" si="10"/>
        <v>0</v>
      </c>
      <c r="T67" s="613">
        <f>Udholdenhed!U67</f>
        <v>0.65277777777777735</v>
      </c>
      <c r="U67" s="614"/>
      <c r="V67" s="615"/>
      <c r="W67" s="51">
        <f t="shared" si="11"/>
        <v>0</v>
      </c>
      <c r="X67" s="3">
        <f>Udholdenhed!Y67</f>
        <v>0.65624999999999956</v>
      </c>
      <c r="Y67" s="47"/>
      <c r="Z67" s="53"/>
      <c r="AA67" s="36"/>
    </row>
    <row r="68" spans="1:27" ht="12.75" customHeight="1" x14ac:dyDescent="0.2">
      <c r="B68" s="40"/>
      <c r="D68" s="86"/>
      <c r="I68" s="11"/>
      <c r="J68" s="34"/>
      <c r="L68" s="11"/>
      <c r="M68" s="49"/>
      <c r="N68" s="34"/>
      <c r="P68" s="529"/>
      <c r="Q68" s="530"/>
      <c r="R68" s="474"/>
      <c r="S68" s="505"/>
      <c r="T68" s="531"/>
      <c r="U68" s="532"/>
      <c r="V68" s="533"/>
      <c r="W68" s="505"/>
      <c r="X68" s="531"/>
      <c r="Y68" s="532"/>
      <c r="Z68" s="534"/>
      <c r="AA68" s="533"/>
    </row>
  </sheetData>
  <mergeCells count="7">
    <mergeCell ref="AO1:AP1"/>
    <mergeCell ref="B1:C1"/>
    <mergeCell ref="AE1:AF1"/>
    <mergeCell ref="AG1:AH1"/>
    <mergeCell ref="AI1:AJ1"/>
    <mergeCell ref="AK1:AL1"/>
    <mergeCell ref="AM1:AN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1" manualBreakCount="1">
    <brk id="34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84"/>
  <sheetViews>
    <sheetView view="pageBreakPreview" zoomScaleNormal="100" zoomScaleSheetLayoutView="100" workbookViewId="0">
      <selection activeCell="O81" sqref="O81"/>
    </sheetView>
  </sheetViews>
  <sheetFormatPr defaultRowHeight="12.75" x14ac:dyDescent="0.2"/>
  <cols>
    <col min="1" max="1" width="5.28515625" style="70" customWidth="1"/>
    <col min="2" max="2" width="3.7109375" style="54" hidden="1" customWidth="1"/>
    <col min="3" max="3" width="3.7109375" style="70" hidden="1" customWidth="1"/>
    <col min="4" max="4" width="5.28515625" style="294" hidden="1" customWidth="1"/>
    <col min="5" max="5" width="15.42578125" style="54" hidden="1" customWidth="1"/>
    <col min="6" max="6" width="12.7109375" style="34" hidden="1" customWidth="1"/>
    <col min="7" max="7" width="24.85546875" style="46" hidden="1" customWidth="1"/>
    <col min="8" max="8" width="7.7109375" customWidth="1"/>
    <col min="9" max="9" width="7.85546875" customWidth="1"/>
    <col min="10" max="10" width="7.7109375" customWidth="1"/>
    <col min="11" max="11" width="5.7109375" customWidth="1"/>
    <col min="12" max="12" width="5.28515625" customWidth="1"/>
    <col min="13" max="13" width="4.7109375" customWidth="1"/>
    <col min="14" max="14" width="4.85546875" customWidth="1"/>
    <col min="15" max="15" width="9.5703125" customWidth="1"/>
    <col min="18" max="18" width="6.7109375" customWidth="1"/>
  </cols>
  <sheetData>
    <row r="1" spans="1:18" ht="17.45" customHeight="1" x14ac:dyDescent="0.2">
      <c r="A1" s="438" t="s">
        <v>253</v>
      </c>
      <c r="B1"/>
      <c r="C1"/>
      <c r="D1"/>
      <c r="G1" s="297"/>
      <c r="I1" s="440"/>
      <c r="J1" s="441"/>
      <c r="M1" s="439" t="s">
        <v>159</v>
      </c>
      <c r="O1" s="441"/>
      <c r="P1" s="440"/>
      <c r="Q1" s="440"/>
      <c r="R1" s="441"/>
    </row>
    <row r="2" spans="1:18" ht="17.45" customHeight="1" x14ac:dyDescent="0.2">
      <c r="A2"/>
      <c r="B2"/>
      <c r="C2"/>
      <c r="D2"/>
      <c r="G2" s="297"/>
      <c r="I2" s="211"/>
      <c r="P2" s="211"/>
      <c r="Q2" s="211"/>
    </row>
    <row r="3" spans="1:18" x14ac:dyDescent="0.2">
      <c r="A3" s="402" t="s">
        <v>254</v>
      </c>
    </row>
    <row r="4" spans="1:18" x14ac:dyDescent="0.2">
      <c r="A4" s="402" t="s">
        <v>255</v>
      </c>
      <c r="E4" s="298" t="s">
        <v>223</v>
      </c>
      <c r="F4" s="299" t="s">
        <v>224</v>
      </c>
    </row>
    <row r="5" spans="1:18" x14ac:dyDescent="0.2">
      <c r="A5" s="424" t="s">
        <v>256</v>
      </c>
      <c r="F5" s="299" t="s">
        <v>225</v>
      </c>
    </row>
    <row r="6" spans="1:18" x14ac:dyDescent="0.2">
      <c r="A6" s="293"/>
      <c r="B6"/>
      <c r="C6"/>
      <c r="D6"/>
      <c r="G6" s="297"/>
    </row>
    <row r="7" spans="1:18" ht="15" customHeight="1" thickBot="1" x14ac:dyDescent="0.25">
      <c r="A7"/>
      <c r="B7"/>
      <c r="C7"/>
      <c r="D7"/>
      <c r="G7" s="179"/>
    </row>
    <row r="8" spans="1:18" ht="18" customHeight="1" x14ac:dyDescent="0.2">
      <c r="A8" s="413"/>
      <c r="B8" s="414"/>
      <c r="C8" s="415"/>
      <c r="D8" s="416"/>
      <c r="E8" s="414"/>
      <c r="F8" s="417"/>
      <c r="G8" s="427"/>
      <c r="H8" s="397" t="s">
        <v>240</v>
      </c>
      <c r="I8" s="398"/>
      <c r="J8" s="399"/>
      <c r="K8" s="397" t="s">
        <v>241</v>
      </c>
      <c r="L8" s="398"/>
      <c r="M8" s="398"/>
      <c r="N8" s="399"/>
      <c r="O8" s="436" t="s">
        <v>242</v>
      </c>
      <c r="P8" s="400"/>
      <c r="Q8" s="400"/>
      <c r="R8" s="401"/>
    </row>
    <row r="9" spans="1:18" ht="15" customHeight="1" x14ac:dyDescent="0.2">
      <c r="A9" s="404" t="s">
        <v>249</v>
      </c>
      <c r="B9" s="709" t="s">
        <v>229</v>
      </c>
      <c r="C9" s="710"/>
      <c r="D9" s="422" t="s">
        <v>32</v>
      </c>
      <c r="G9" s="297"/>
      <c r="H9" s="405" t="s">
        <v>243</v>
      </c>
      <c r="I9" s="404" t="s">
        <v>243</v>
      </c>
      <c r="J9" s="406" t="s">
        <v>244</v>
      </c>
      <c r="K9" s="405" t="s">
        <v>245</v>
      </c>
      <c r="L9" s="404" t="s">
        <v>225</v>
      </c>
      <c r="M9" s="404" t="s">
        <v>226</v>
      </c>
      <c r="N9" s="406" t="s">
        <v>227</v>
      </c>
      <c r="O9" s="437" t="s">
        <v>246</v>
      </c>
      <c r="P9" s="407"/>
      <c r="Q9" s="407"/>
      <c r="R9" s="408"/>
    </row>
    <row r="10" spans="1:18" x14ac:dyDescent="0.2">
      <c r="A10" s="409" t="s">
        <v>250</v>
      </c>
      <c r="B10" s="421"/>
      <c r="C10" s="419"/>
      <c r="D10" s="423"/>
      <c r="E10" s="418"/>
      <c r="F10" s="420"/>
      <c r="G10" s="428"/>
      <c r="H10" s="410" t="s">
        <v>252</v>
      </c>
      <c r="I10" s="409" t="s">
        <v>247</v>
      </c>
      <c r="J10" s="411" t="s">
        <v>243</v>
      </c>
      <c r="K10" s="410" t="s">
        <v>248</v>
      </c>
      <c r="L10" s="409"/>
      <c r="M10" s="409"/>
      <c r="N10" s="411"/>
      <c r="O10" s="403"/>
      <c r="P10" s="403"/>
      <c r="Q10" s="403"/>
      <c r="R10" s="412"/>
    </row>
    <row r="11" spans="1:18" ht="24" customHeight="1" x14ac:dyDescent="0.2">
      <c r="A11" s="157">
        <f>Startliste!A2</f>
        <v>1</v>
      </c>
      <c r="B11" s="158" t="str">
        <f>Startliste!B2</f>
        <v>AL</v>
      </c>
      <c r="C11" s="159">
        <f>Startliste!C2</f>
        <v>0</v>
      </c>
      <c r="D11" s="160">
        <f>Startliste!D2</f>
        <v>0</v>
      </c>
      <c r="E11" s="158">
        <f>Startliste!E2</f>
        <v>0</v>
      </c>
      <c r="F11" s="162">
        <f>Startliste!F2</f>
        <v>0</v>
      </c>
      <c r="G11" s="429">
        <f>Startliste!G2</f>
        <v>0</v>
      </c>
      <c r="H11" s="431"/>
      <c r="I11" s="295"/>
      <c r="J11" s="432"/>
      <c r="K11" s="431"/>
      <c r="L11" s="295"/>
      <c r="M11" s="295"/>
      <c r="N11" s="432"/>
      <c r="O11" s="425"/>
      <c r="P11" s="425"/>
      <c r="Q11" s="425"/>
      <c r="R11" s="426"/>
    </row>
    <row r="12" spans="1:18" ht="24" customHeight="1" x14ac:dyDescent="0.2">
      <c r="A12" s="155">
        <f>Startliste!A3</f>
        <v>2</v>
      </c>
      <c r="B12" s="103" t="str">
        <f>Startliste!B3</f>
        <v>AL</v>
      </c>
      <c r="C12" s="102">
        <f>Startliste!C3</f>
        <v>0</v>
      </c>
      <c r="D12" s="160">
        <f>Startliste!D3</f>
        <v>0</v>
      </c>
      <c r="E12" s="103">
        <f>Startliste!E3</f>
        <v>0</v>
      </c>
      <c r="F12" s="89">
        <f>Startliste!F3</f>
        <v>0</v>
      </c>
      <c r="G12" s="430">
        <f>Startliste!G3</f>
        <v>0</v>
      </c>
      <c r="H12" s="431"/>
      <c r="I12" s="295"/>
      <c r="J12" s="432"/>
      <c r="K12" s="431"/>
      <c r="L12" s="295"/>
      <c r="M12" s="295"/>
      <c r="N12" s="432"/>
      <c r="O12" s="425"/>
      <c r="P12" s="425"/>
      <c r="Q12" s="425"/>
      <c r="R12" s="426"/>
    </row>
    <row r="13" spans="1:18" ht="24" customHeight="1" x14ac:dyDescent="0.2">
      <c r="A13" s="155">
        <f>Startliste!A4</f>
        <v>3</v>
      </c>
      <c r="B13" s="103" t="str">
        <f>Startliste!B4</f>
        <v>AL</v>
      </c>
      <c r="C13" s="102">
        <f>Startliste!C4</f>
        <v>0</v>
      </c>
      <c r="D13" s="160">
        <f>Startliste!D4</f>
        <v>0</v>
      </c>
      <c r="E13" s="103">
        <f>Startliste!E4</f>
        <v>0</v>
      </c>
      <c r="F13" s="89">
        <f>Startliste!F4</f>
        <v>0</v>
      </c>
      <c r="G13" s="430">
        <f>Startliste!G4</f>
        <v>0</v>
      </c>
      <c r="H13" s="431"/>
      <c r="I13" s="295"/>
      <c r="J13" s="432"/>
      <c r="K13" s="431"/>
      <c r="L13" s="295"/>
      <c r="M13" s="295"/>
      <c r="N13" s="432"/>
      <c r="O13" s="425"/>
      <c r="P13" s="425"/>
      <c r="Q13" s="425"/>
      <c r="R13" s="426"/>
    </row>
    <row r="14" spans="1:18" ht="24" customHeight="1" x14ac:dyDescent="0.2">
      <c r="A14" s="155">
        <f>Startliste!A5</f>
        <v>4</v>
      </c>
      <c r="B14" s="103" t="str">
        <f>Startliste!B5</f>
        <v>AL</v>
      </c>
      <c r="C14" s="102">
        <f>Startliste!C5</f>
        <v>0</v>
      </c>
      <c r="D14" s="160">
        <f>Startliste!D5</f>
        <v>0</v>
      </c>
      <c r="E14" s="103">
        <f>Startliste!E5</f>
        <v>0</v>
      </c>
      <c r="F14" s="89">
        <f>Startliste!F5</f>
        <v>0</v>
      </c>
      <c r="G14" s="430">
        <f>Startliste!G5</f>
        <v>0</v>
      </c>
      <c r="H14" s="431"/>
      <c r="I14" s="295"/>
      <c r="J14" s="432"/>
      <c r="K14" s="431"/>
      <c r="L14" s="295"/>
      <c r="M14" s="295"/>
      <c r="N14" s="432"/>
      <c r="O14" s="425"/>
      <c r="P14" s="425"/>
      <c r="Q14" s="425"/>
      <c r="R14" s="426"/>
    </row>
    <row r="15" spans="1:18" ht="24" customHeight="1" x14ac:dyDescent="0.2">
      <c r="A15" s="155">
        <f>Startliste!A6</f>
        <v>5</v>
      </c>
      <c r="B15" s="103" t="str">
        <f>Startliste!B6</f>
        <v>AL</v>
      </c>
      <c r="C15" s="102">
        <f>Startliste!C6</f>
        <v>0</v>
      </c>
      <c r="D15" s="160">
        <f>Startliste!D6</f>
        <v>0</v>
      </c>
      <c r="E15" s="103">
        <f>Startliste!E6</f>
        <v>0</v>
      </c>
      <c r="F15" s="89">
        <f>Startliste!F6</f>
        <v>0</v>
      </c>
      <c r="G15" s="430">
        <f>Startliste!G6</f>
        <v>0</v>
      </c>
      <c r="H15" s="431"/>
      <c r="I15" s="295"/>
      <c r="J15" s="432"/>
      <c r="K15" s="431"/>
      <c r="L15" s="295"/>
      <c r="M15" s="295"/>
      <c r="N15" s="432"/>
      <c r="O15" s="425"/>
      <c r="P15" s="425"/>
      <c r="Q15" s="425"/>
      <c r="R15" s="426"/>
    </row>
    <row r="16" spans="1:18" ht="24" customHeight="1" x14ac:dyDescent="0.2">
      <c r="A16" s="155">
        <f>Startliste!A7</f>
        <v>6</v>
      </c>
      <c r="B16" s="103" t="str">
        <f>Startliste!B7</f>
        <v>AL</v>
      </c>
      <c r="C16" s="102">
        <f>Startliste!C7</f>
        <v>0</v>
      </c>
      <c r="D16" s="160">
        <f>Startliste!D7</f>
        <v>0</v>
      </c>
      <c r="E16" s="103">
        <f>Startliste!E7</f>
        <v>0</v>
      </c>
      <c r="F16" s="89">
        <f>Startliste!F7</f>
        <v>0</v>
      </c>
      <c r="G16" s="430">
        <f>Startliste!G7</f>
        <v>0</v>
      </c>
      <c r="H16" s="431"/>
      <c r="I16" s="295"/>
      <c r="J16" s="432"/>
      <c r="K16" s="431"/>
      <c r="L16" s="295"/>
      <c r="M16" s="295"/>
      <c r="N16" s="432"/>
      <c r="O16" s="425"/>
      <c r="P16" s="425"/>
      <c r="Q16" s="425"/>
      <c r="R16" s="426"/>
    </row>
    <row r="17" spans="1:18" ht="24" customHeight="1" x14ac:dyDescent="0.2">
      <c r="A17" s="155">
        <f>Startliste!A8</f>
        <v>7</v>
      </c>
      <c r="B17" s="103" t="str">
        <f>Startliste!B8</f>
        <v>AL</v>
      </c>
      <c r="C17" s="102">
        <f>Startliste!C8</f>
        <v>0</v>
      </c>
      <c r="D17" s="160">
        <f>Startliste!D8</f>
        <v>0</v>
      </c>
      <c r="E17" s="103">
        <f>Startliste!E8</f>
        <v>0</v>
      </c>
      <c r="F17" s="89">
        <f>Startliste!F8</f>
        <v>0</v>
      </c>
      <c r="G17" s="430">
        <f>Startliste!G8</f>
        <v>0</v>
      </c>
      <c r="H17" s="431"/>
      <c r="I17" s="295"/>
      <c r="J17" s="432"/>
      <c r="K17" s="431"/>
      <c r="L17" s="295"/>
      <c r="M17" s="295"/>
      <c r="N17" s="432"/>
      <c r="O17" s="425"/>
      <c r="P17" s="425"/>
      <c r="Q17" s="425"/>
      <c r="R17" s="426"/>
    </row>
    <row r="18" spans="1:18" ht="24" customHeight="1" x14ac:dyDescent="0.2">
      <c r="A18" s="155">
        <f>Startliste!A9</f>
        <v>8</v>
      </c>
      <c r="B18" s="103" t="str">
        <f>Startliste!B9</f>
        <v>AL</v>
      </c>
      <c r="C18" s="102">
        <f>Startliste!C9</f>
        <v>0</v>
      </c>
      <c r="D18" s="160">
        <f>Startliste!D9</f>
        <v>0</v>
      </c>
      <c r="E18" s="103">
        <f>Startliste!E9</f>
        <v>0</v>
      </c>
      <c r="F18" s="89">
        <f>Startliste!F9</f>
        <v>0</v>
      </c>
      <c r="G18" s="430">
        <f>Startliste!G9</f>
        <v>0</v>
      </c>
      <c r="H18" s="431"/>
      <c r="I18" s="295"/>
      <c r="J18" s="432"/>
      <c r="K18" s="431"/>
      <c r="L18" s="295"/>
      <c r="M18" s="295"/>
      <c r="N18" s="432"/>
      <c r="O18" s="425"/>
      <c r="P18" s="425"/>
      <c r="Q18" s="425"/>
      <c r="R18" s="426"/>
    </row>
    <row r="19" spans="1:18" ht="24" customHeight="1" x14ac:dyDescent="0.2">
      <c r="A19" s="155">
        <f>Startliste!A10</f>
        <v>9</v>
      </c>
      <c r="B19" s="103" t="str">
        <f>Startliste!B10</f>
        <v>AL</v>
      </c>
      <c r="C19" s="102">
        <f>Startliste!C10</f>
        <v>0</v>
      </c>
      <c r="D19" s="160">
        <f>Startliste!D10</f>
        <v>0</v>
      </c>
      <c r="E19" s="103">
        <f>Startliste!E10</f>
        <v>0</v>
      </c>
      <c r="F19" s="89">
        <f>Startliste!F10</f>
        <v>0</v>
      </c>
      <c r="G19" s="430">
        <f>Startliste!G10</f>
        <v>0</v>
      </c>
      <c r="H19" s="431"/>
      <c r="I19" s="295"/>
      <c r="J19" s="432"/>
      <c r="K19" s="431"/>
      <c r="L19" s="295"/>
      <c r="M19" s="295"/>
      <c r="N19" s="432"/>
      <c r="O19" s="425"/>
      <c r="P19" s="425"/>
      <c r="Q19" s="425"/>
      <c r="R19" s="426"/>
    </row>
    <row r="20" spans="1:18" ht="24" customHeight="1" x14ac:dyDescent="0.2">
      <c r="A20" s="155">
        <f>Startliste!A11</f>
        <v>10</v>
      </c>
      <c r="B20" s="103" t="str">
        <f>Startliste!B11</f>
        <v>AL</v>
      </c>
      <c r="C20" s="102">
        <f>Startliste!C11</f>
        <v>0</v>
      </c>
      <c r="D20" s="160">
        <f>Startliste!D11</f>
        <v>0</v>
      </c>
      <c r="E20" s="103">
        <f>Startliste!E11</f>
        <v>0</v>
      </c>
      <c r="F20" s="89">
        <f>Startliste!F11</f>
        <v>0</v>
      </c>
      <c r="G20" s="430">
        <f>Startliste!G11</f>
        <v>0</v>
      </c>
      <c r="H20" s="431"/>
      <c r="I20" s="295"/>
      <c r="J20" s="432"/>
      <c r="K20" s="431"/>
      <c r="L20" s="295"/>
      <c r="M20" s="295"/>
      <c r="N20" s="432"/>
      <c r="O20" s="425"/>
      <c r="P20" s="425"/>
      <c r="Q20" s="425"/>
      <c r="R20" s="426"/>
    </row>
    <row r="21" spans="1:18" ht="24" customHeight="1" x14ac:dyDescent="0.2">
      <c r="A21" s="155">
        <f>Startliste!A12</f>
        <v>11</v>
      </c>
      <c r="B21" s="103" t="str">
        <f>Startliste!B12</f>
        <v>AL</v>
      </c>
      <c r="C21" s="102">
        <f>Startliste!C12</f>
        <v>0</v>
      </c>
      <c r="D21" s="160">
        <f>Startliste!D12</f>
        <v>0</v>
      </c>
      <c r="E21" s="103">
        <f>Startliste!E12</f>
        <v>0</v>
      </c>
      <c r="F21" s="89">
        <f>Startliste!F12</f>
        <v>0</v>
      </c>
      <c r="G21" s="430">
        <f>Startliste!G12</f>
        <v>0</v>
      </c>
      <c r="H21" s="431"/>
      <c r="I21" s="295"/>
      <c r="J21" s="432"/>
      <c r="K21" s="431"/>
      <c r="L21" s="295"/>
      <c r="M21" s="295"/>
      <c r="N21" s="432"/>
      <c r="O21" s="425"/>
      <c r="P21" s="425"/>
      <c r="Q21" s="425"/>
      <c r="R21" s="426"/>
    </row>
    <row r="22" spans="1:18" ht="24" customHeight="1" x14ac:dyDescent="0.2">
      <c r="A22" s="155">
        <f>Startliste!A13</f>
        <v>12</v>
      </c>
      <c r="B22" s="103" t="str">
        <f>Startliste!B13</f>
        <v>AL</v>
      </c>
      <c r="C22" s="102">
        <f>Startliste!C13</f>
        <v>0</v>
      </c>
      <c r="D22" s="160">
        <f>Startliste!D13</f>
        <v>0</v>
      </c>
      <c r="E22" s="103">
        <f>Startliste!E13</f>
        <v>0</v>
      </c>
      <c r="F22" s="89">
        <f>Startliste!F13</f>
        <v>0</v>
      </c>
      <c r="G22" s="430">
        <f>Startliste!G13</f>
        <v>0</v>
      </c>
      <c r="H22" s="431"/>
      <c r="I22" s="295"/>
      <c r="J22" s="432"/>
      <c r="K22" s="431"/>
      <c r="L22" s="295"/>
      <c r="M22" s="295"/>
      <c r="N22" s="432"/>
      <c r="O22" s="425"/>
      <c r="P22" s="425"/>
      <c r="Q22" s="425"/>
      <c r="R22" s="426"/>
    </row>
    <row r="23" spans="1:18" ht="24" customHeight="1" x14ac:dyDescent="0.2">
      <c r="A23" s="155">
        <f>Startliste!A14</f>
        <v>13</v>
      </c>
      <c r="B23" s="103" t="str">
        <f>Startliste!B14</f>
        <v>AL</v>
      </c>
      <c r="C23" s="102">
        <f>Startliste!C14</f>
        <v>0</v>
      </c>
      <c r="D23" s="160">
        <f>Startliste!D14</f>
        <v>0</v>
      </c>
      <c r="E23" s="103">
        <f>Startliste!E14</f>
        <v>0</v>
      </c>
      <c r="F23" s="89">
        <f>Startliste!F14</f>
        <v>0</v>
      </c>
      <c r="G23" s="430">
        <f>Startliste!G14</f>
        <v>0</v>
      </c>
      <c r="H23" s="431"/>
      <c r="I23" s="295"/>
      <c r="J23" s="432"/>
      <c r="K23" s="431"/>
      <c r="L23" s="295"/>
      <c r="M23" s="295"/>
      <c r="N23" s="432"/>
      <c r="O23" s="425"/>
      <c r="P23" s="425"/>
      <c r="Q23" s="425"/>
      <c r="R23" s="426"/>
    </row>
    <row r="24" spans="1:18" ht="24" customHeight="1" x14ac:dyDescent="0.2">
      <c r="A24" s="155">
        <f>Startliste!A15</f>
        <v>14</v>
      </c>
      <c r="B24" s="103" t="str">
        <f>Startliste!B15</f>
        <v>AL</v>
      </c>
      <c r="C24" s="102">
        <f>Startliste!C15</f>
        <v>0</v>
      </c>
      <c r="D24" s="160">
        <f>Startliste!D15</f>
        <v>0</v>
      </c>
      <c r="E24" s="103">
        <f>Startliste!E15</f>
        <v>0</v>
      </c>
      <c r="F24" s="89">
        <f>Startliste!F15</f>
        <v>0</v>
      </c>
      <c r="G24" s="430">
        <f>Startliste!G15</f>
        <v>0</v>
      </c>
      <c r="H24" s="431"/>
      <c r="I24" s="295"/>
      <c r="J24" s="432"/>
      <c r="K24" s="431"/>
      <c r="L24" s="295"/>
      <c r="M24" s="295"/>
      <c r="N24" s="432"/>
      <c r="O24" s="425"/>
      <c r="P24" s="425"/>
      <c r="Q24" s="425"/>
      <c r="R24" s="426"/>
    </row>
    <row r="25" spans="1:18" ht="24" customHeight="1" x14ac:dyDescent="0.2">
      <c r="A25" s="155">
        <f>Startliste!A16</f>
        <v>15</v>
      </c>
      <c r="B25" s="103" t="str">
        <f>Startliste!B16</f>
        <v>AL</v>
      </c>
      <c r="C25" s="102">
        <f>Startliste!C16</f>
        <v>0</v>
      </c>
      <c r="D25" s="160">
        <f>Startliste!D16</f>
        <v>0</v>
      </c>
      <c r="E25" s="103">
        <f>Startliste!E16</f>
        <v>0</v>
      </c>
      <c r="F25" s="89">
        <f>Startliste!F16</f>
        <v>0</v>
      </c>
      <c r="G25" s="430">
        <f>Startliste!G16</f>
        <v>0</v>
      </c>
      <c r="H25" s="431"/>
      <c r="I25" s="295"/>
      <c r="J25" s="432"/>
      <c r="K25" s="431"/>
      <c r="L25" s="295"/>
      <c r="M25" s="295"/>
      <c r="N25" s="432"/>
      <c r="O25" s="425"/>
      <c r="P25" s="425"/>
      <c r="Q25" s="425"/>
      <c r="R25" s="426"/>
    </row>
    <row r="26" spans="1:18" ht="24" customHeight="1" x14ac:dyDescent="0.2">
      <c r="A26" s="155">
        <f>Startliste!A17</f>
        <v>16</v>
      </c>
      <c r="B26" s="103" t="str">
        <f>Startliste!B17</f>
        <v>AL</v>
      </c>
      <c r="C26" s="102">
        <f>Startliste!C17</f>
        <v>0</v>
      </c>
      <c r="D26" s="160">
        <f>Startliste!D17</f>
        <v>0</v>
      </c>
      <c r="E26" s="103">
        <f>Startliste!E17</f>
        <v>0</v>
      </c>
      <c r="F26" s="89">
        <f>Startliste!F17</f>
        <v>0</v>
      </c>
      <c r="G26" s="430">
        <f>Startliste!G17</f>
        <v>0</v>
      </c>
      <c r="H26" s="431"/>
      <c r="I26" s="295"/>
      <c r="J26" s="432"/>
      <c r="K26" s="431"/>
      <c r="L26" s="295"/>
      <c r="M26" s="295"/>
      <c r="N26" s="432"/>
      <c r="O26" s="425"/>
      <c r="P26" s="425"/>
      <c r="Q26" s="425"/>
      <c r="R26" s="426"/>
    </row>
    <row r="27" spans="1:18" ht="24" customHeight="1" x14ac:dyDescent="0.2">
      <c r="A27" s="155">
        <f>Startliste!A18</f>
        <v>17</v>
      </c>
      <c r="B27" s="103" t="str">
        <f>Startliste!B18</f>
        <v>AL</v>
      </c>
      <c r="C27" s="102">
        <f>Startliste!C18</f>
        <v>0</v>
      </c>
      <c r="D27" s="160">
        <f>Startliste!D18</f>
        <v>0</v>
      </c>
      <c r="E27" s="103">
        <f>Startliste!E18</f>
        <v>0</v>
      </c>
      <c r="F27" s="89">
        <f>Startliste!F18</f>
        <v>0</v>
      </c>
      <c r="G27" s="430">
        <f>Startliste!G18</f>
        <v>0</v>
      </c>
      <c r="H27" s="431"/>
      <c r="I27" s="295"/>
      <c r="J27" s="432"/>
      <c r="K27" s="431"/>
      <c r="L27" s="295"/>
      <c r="M27" s="295"/>
      <c r="N27" s="432"/>
      <c r="O27" s="425"/>
      <c r="P27" s="425"/>
      <c r="Q27" s="425"/>
      <c r="R27" s="426"/>
    </row>
    <row r="28" spans="1:18" ht="24" customHeight="1" x14ac:dyDescent="0.2">
      <c r="A28" s="155">
        <f>Startliste!A19</f>
        <v>18</v>
      </c>
      <c r="B28" s="103" t="str">
        <f>Startliste!B19</f>
        <v>AL</v>
      </c>
      <c r="C28" s="102">
        <f>Startliste!C19</f>
        <v>0</v>
      </c>
      <c r="D28" s="160">
        <f>Startliste!D19</f>
        <v>0</v>
      </c>
      <c r="E28" s="103">
        <f>Startliste!E19</f>
        <v>0</v>
      </c>
      <c r="F28" s="89">
        <f>Startliste!F19</f>
        <v>0</v>
      </c>
      <c r="G28" s="430">
        <f>Startliste!G19</f>
        <v>0</v>
      </c>
      <c r="H28" s="431"/>
      <c r="I28" s="295"/>
      <c r="J28" s="432"/>
      <c r="K28" s="431"/>
      <c r="L28" s="295"/>
      <c r="M28" s="295"/>
      <c r="N28" s="432"/>
      <c r="O28" s="425"/>
      <c r="P28" s="425"/>
      <c r="Q28" s="425"/>
      <c r="R28" s="426"/>
    </row>
    <row r="29" spans="1:18" ht="24" customHeight="1" x14ac:dyDescent="0.2">
      <c r="A29" s="155">
        <f>Startliste!A20</f>
        <v>19</v>
      </c>
      <c r="B29" s="103" t="str">
        <f>Startliste!B20</f>
        <v>AL</v>
      </c>
      <c r="C29" s="102">
        <f>Startliste!C20</f>
        <v>0</v>
      </c>
      <c r="D29" s="160">
        <f>Startliste!D20</f>
        <v>0</v>
      </c>
      <c r="E29" s="103">
        <f>Startliste!E20</f>
        <v>0</v>
      </c>
      <c r="F29" s="89">
        <f>Startliste!F20</f>
        <v>0</v>
      </c>
      <c r="G29" s="430">
        <f>Startliste!G20</f>
        <v>0</v>
      </c>
      <c r="H29" s="431"/>
      <c r="I29" s="295"/>
      <c r="J29" s="432"/>
      <c r="K29" s="431"/>
      <c r="L29" s="295"/>
      <c r="M29" s="295"/>
      <c r="N29" s="432"/>
      <c r="O29" s="425"/>
      <c r="P29" s="425"/>
      <c r="Q29" s="425"/>
      <c r="R29" s="426"/>
    </row>
    <row r="30" spans="1:18" ht="24" customHeight="1" x14ac:dyDescent="0.2">
      <c r="A30" s="155">
        <f>Startliste!A21</f>
        <v>20</v>
      </c>
      <c r="B30" s="103" t="str">
        <f>Startliste!B21</f>
        <v>AL</v>
      </c>
      <c r="C30" s="102">
        <f>Startliste!C21</f>
        <v>0</v>
      </c>
      <c r="D30" s="160">
        <f>Startliste!D21</f>
        <v>0</v>
      </c>
      <c r="E30" s="103">
        <f>Startliste!E21</f>
        <v>0</v>
      </c>
      <c r="F30" s="89">
        <f>Startliste!F21</f>
        <v>0</v>
      </c>
      <c r="G30" s="430">
        <f>Startliste!G21</f>
        <v>0</v>
      </c>
      <c r="H30" s="431"/>
      <c r="I30" s="295"/>
      <c r="J30" s="432"/>
      <c r="K30" s="431"/>
      <c r="L30" s="295"/>
      <c r="M30" s="295"/>
      <c r="N30" s="432"/>
      <c r="O30" s="425"/>
      <c r="P30" s="425"/>
      <c r="Q30" s="425"/>
      <c r="R30" s="426"/>
    </row>
    <row r="31" spans="1:18" ht="24" customHeight="1" x14ac:dyDescent="0.2">
      <c r="A31" s="155">
        <f>Startliste!A22</f>
        <v>21</v>
      </c>
      <c r="B31" s="103" t="str">
        <f>Startliste!B22</f>
        <v>AL</v>
      </c>
      <c r="C31" s="102">
        <f>Startliste!C22</f>
        <v>0</v>
      </c>
      <c r="D31" s="160">
        <f>Startliste!D22</f>
        <v>0</v>
      </c>
      <c r="E31" s="103">
        <f>Startliste!E22</f>
        <v>0</v>
      </c>
      <c r="F31" s="89">
        <f>Startliste!F22</f>
        <v>0</v>
      </c>
      <c r="G31" s="430">
        <f>Startliste!G22</f>
        <v>0</v>
      </c>
      <c r="H31" s="431"/>
      <c r="I31" s="295"/>
      <c r="J31" s="432"/>
      <c r="K31" s="431"/>
      <c r="L31" s="295"/>
      <c r="M31" s="295"/>
      <c r="N31" s="432"/>
      <c r="O31" s="425"/>
      <c r="P31" s="425"/>
      <c r="Q31" s="425"/>
      <c r="R31" s="426"/>
    </row>
    <row r="32" spans="1:18" ht="24" customHeight="1" x14ac:dyDescent="0.2">
      <c r="A32" s="155">
        <f>Startliste!A23</f>
        <v>22</v>
      </c>
      <c r="B32" s="103" t="str">
        <f>Startliste!B23</f>
        <v>AL</v>
      </c>
      <c r="C32" s="102">
        <f>Startliste!C23</f>
        <v>0</v>
      </c>
      <c r="D32" s="160">
        <f>Startliste!D23</f>
        <v>0</v>
      </c>
      <c r="E32" s="103">
        <f>Startliste!E23</f>
        <v>0</v>
      </c>
      <c r="F32" s="89">
        <f>Startliste!F23</f>
        <v>0</v>
      </c>
      <c r="G32" s="430">
        <f>Startliste!G23</f>
        <v>0</v>
      </c>
      <c r="H32" s="431"/>
      <c r="I32" s="295"/>
      <c r="J32" s="432"/>
      <c r="K32" s="431"/>
      <c r="L32" s="295"/>
      <c r="M32" s="295"/>
      <c r="N32" s="432"/>
      <c r="O32" s="425"/>
      <c r="P32" s="425"/>
      <c r="Q32" s="425"/>
      <c r="R32" s="426"/>
    </row>
    <row r="33" spans="1:18" ht="24" customHeight="1" x14ac:dyDescent="0.2">
      <c r="A33" s="155">
        <f>Startliste!A24</f>
        <v>23</v>
      </c>
      <c r="B33" s="103" t="str">
        <f>Startliste!B24</f>
        <v>AL</v>
      </c>
      <c r="C33" s="102">
        <f>Startliste!C24</f>
        <v>0</v>
      </c>
      <c r="D33" s="160">
        <f>Startliste!D24</f>
        <v>0</v>
      </c>
      <c r="E33" s="103">
        <f>Startliste!E24</f>
        <v>0</v>
      </c>
      <c r="F33" s="89">
        <f>Startliste!F24</f>
        <v>0</v>
      </c>
      <c r="G33" s="430">
        <f>Startliste!G24</f>
        <v>0</v>
      </c>
      <c r="H33" s="431"/>
      <c r="I33" s="295"/>
      <c r="J33" s="432"/>
      <c r="K33" s="431"/>
      <c r="L33" s="295"/>
      <c r="M33" s="295"/>
      <c r="N33" s="432"/>
      <c r="O33" s="425"/>
      <c r="P33" s="425"/>
      <c r="Q33" s="425"/>
      <c r="R33" s="426"/>
    </row>
    <row r="34" spans="1:18" ht="24" customHeight="1" x14ac:dyDescent="0.2">
      <c r="A34" s="155">
        <f>Startliste!A25</f>
        <v>24</v>
      </c>
      <c r="B34" s="103" t="str">
        <f>Startliste!B25</f>
        <v>AL</v>
      </c>
      <c r="C34" s="102">
        <f>Startliste!C25</f>
        <v>0</v>
      </c>
      <c r="D34" s="160">
        <f>Startliste!D25</f>
        <v>0</v>
      </c>
      <c r="E34" s="103">
        <f>Startliste!E25</f>
        <v>0</v>
      </c>
      <c r="F34" s="89">
        <f>Startliste!F25</f>
        <v>0</v>
      </c>
      <c r="G34" s="430">
        <f>Startliste!G25</f>
        <v>0</v>
      </c>
      <c r="H34" s="431"/>
      <c r="I34" s="295"/>
      <c r="J34" s="432"/>
      <c r="K34" s="431"/>
      <c r="L34" s="295"/>
      <c r="M34" s="295"/>
      <c r="N34" s="432"/>
      <c r="O34" s="425"/>
      <c r="P34" s="425"/>
      <c r="Q34" s="425"/>
      <c r="R34" s="426"/>
    </row>
    <row r="35" spans="1:18" ht="24" customHeight="1" x14ac:dyDescent="0.2">
      <c r="A35" s="155">
        <f>Startliste!A26</f>
        <v>25</v>
      </c>
      <c r="B35" s="103" t="str">
        <f>Startliste!B26</f>
        <v>AL</v>
      </c>
      <c r="C35" s="102">
        <f>Startliste!C26</f>
        <v>0</v>
      </c>
      <c r="D35" s="160">
        <f>Startliste!D26</f>
        <v>0</v>
      </c>
      <c r="E35" s="296">
        <f>Startliste!E26</f>
        <v>0</v>
      </c>
      <c r="F35" s="89">
        <f>Startliste!F26</f>
        <v>0</v>
      </c>
      <c r="G35" s="430">
        <f>Startliste!G26</f>
        <v>0</v>
      </c>
      <c r="H35" s="431"/>
      <c r="I35" s="295"/>
      <c r="J35" s="432"/>
      <c r="K35" s="431"/>
      <c r="L35" s="295"/>
      <c r="M35" s="295"/>
      <c r="N35" s="432"/>
      <c r="O35" s="425"/>
      <c r="P35" s="425"/>
      <c r="Q35" s="425"/>
      <c r="R35" s="426"/>
    </row>
    <row r="36" spans="1:18" ht="24" customHeight="1" x14ac:dyDescent="0.2">
      <c r="A36" s="155">
        <f>Startliste!A27</f>
        <v>26</v>
      </c>
      <c r="B36" s="103" t="str">
        <f>Startliste!B27</f>
        <v>AL</v>
      </c>
      <c r="C36" s="102">
        <f>Startliste!C27</f>
        <v>0</v>
      </c>
      <c r="D36" s="160">
        <f>Startliste!D27</f>
        <v>0</v>
      </c>
      <c r="E36" s="103">
        <f>Startliste!E27</f>
        <v>0</v>
      </c>
      <c r="F36" s="89">
        <f>Startliste!F27</f>
        <v>0</v>
      </c>
      <c r="G36" s="430">
        <f>Startliste!G27</f>
        <v>0</v>
      </c>
      <c r="H36" s="431"/>
      <c r="I36" s="295"/>
      <c r="J36" s="432"/>
      <c r="K36" s="431"/>
      <c r="L36" s="295"/>
      <c r="M36" s="295"/>
      <c r="N36" s="432"/>
      <c r="O36" s="425"/>
      <c r="P36" s="425"/>
      <c r="Q36" s="425"/>
      <c r="R36" s="426"/>
    </row>
    <row r="37" spans="1:18" ht="24" customHeight="1" x14ac:dyDescent="0.2">
      <c r="A37" s="155">
        <f>Startliste!A28</f>
        <v>27</v>
      </c>
      <c r="B37" s="103" t="str">
        <f>Startliste!B28</f>
        <v>AL</v>
      </c>
      <c r="C37" s="102">
        <f>Startliste!C28</f>
        <v>0</v>
      </c>
      <c r="D37" s="160">
        <f>Startliste!D28</f>
        <v>0</v>
      </c>
      <c r="E37" s="103">
        <f>Startliste!E28</f>
        <v>0</v>
      </c>
      <c r="F37" s="89">
        <f>Startliste!F28</f>
        <v>0</v>
      </c>
      <c r="G37" s="430">
        <f>Startliste!G28</f>
        <v>0</v>
      </c>
      <c r="H37" s="431"/>
      <c r="I37" s="295"/>
      <c r="J37" s="432"/>
      <c r="K37" s="431"/>
      <c r="L37" s="295"/>
      <c r="M37" s="295"/>
      <c r="N37" s="432"/>
      <c r="O37" s="425"/>
      <c r="P37" s="425"/>
      <c r="Q37" s="425"/>
      <c r="R37" s="426"/>
    </row>
    <row r="38" spans="1:18" ht="24" customHeight="1" x14ac:dyDescent="0.2">
      <c r="A38" s="155">
        <f>Startliste!A29</f>
        <v>28</v>
      </c>
      <c r="B38" s="103" t="str">
        <f>Startliste!B29</f>
        <v>AL</v>
      </c>
      <c r="C38" s="102">
        <f>Startliste!C29</f>
        <v>0</v>
      </c>
      <c r="D38" s="160">
        <f>Startliste!D29</f>
        <v>0</v>
      </c>
      <c r="E38" s="103">
        <f>Startliste!E29</f>
        <v>0</v>
      </c>
      <c r="F38" s="89">
        <f>Startliste!F29</f>
        <v>0</v>
      </c>
      <c r="G38" s="430">
        <f>Startliste!G29</f>
        <v>0</v>
      </c>
      <c r="H38" s="431"/>
      <c r="I38" s="295"/>
      <c r="J38" s="432"/>
      <c r="K38" s="431"/>
      <c r="L38" s="295"/>
      <c r="M38" s="295"/>
      <c r="N38" s="432"/>
      <c r="O38" s="425"/>
      <c r="P38" s="425"/>
      <c r="Q38" s="425"/>
      <c r="R38" s="426"/>
    </row>
    <row r="39" spans="1:18" ht="24" customHeight="1" x14ac:dyDescent="0.2">
      <c r="A39" s="155">
        <f>Startliste!A30</f>
        <v>29</v>
      </c>
      <c r="B39" s="103" t="str">
        <f>Startliste!B30</f>
        <v>AL</v>
      </c>
      <c r="C39" s="102">
        <f>Startliste!C30</f>
        <v>0</v>
      </c>
      <c r="D39" s="160">
        <f>Startliste!D30</f>
        <v>0</v>
      </c>
      <c r="E39" s="103">
        <f>Startliste!E30</f>
        <v>0</v>
      </c>
      <c r="F39" s="89">
        <f>Startliste!F30</f>
        <v>0</v>
      </c>
      <c r="G39" s="430">
        <f>Startliste!G30</f>
        <v>0</v>
      </c>
      <c r="H39" s="431"/>
      <c r="I39" s="295"/>
      <c r="J39" s="432"/>
      <c r="K39" s="431"/>
      <c r="L39" s="295"/>
      <c r="M39" s="295"/>
      <c r="N39" s="432"/>
      <c r="O39" s="425"/>
      <c r="P39" s="425"/>
      <c r="Q39" s="425"/>
      <c r="R39" s="426"/>
    </row>
    <row r="40" spans="1:18" ht="24" customHeight="1" x14ac:dyDescent="0.2">
      <c r="A40" s="155">
        <f>Startliste!A31</f>
        <v>30</v>
      </c>
      <c r="B40" s="103" t="str">
        <f>Startliste!B31</f>
        <v>AL</v>
      </c>
      <c r="C40" s="102">
        <f>Startliste!C31</f>
        <v>0</v>
      </c>
      <c r="D40" s="160">
        <f>Startliste!D31</f>
        <v>0</v>
      </c>
      <c r="E40" s="103">
        <f>Startliste!E31</f>
        <v>0</v>
      </c>
      <c r="F40" s="89">
        <f>Startliste!F31</f>
        <v>0</v>
      </c>
      <c r="G40" s="430">
        <f>Startliste!G31</f>
        <v>0</v>
      </c>
      <c r="H40" s="431"/>
      <c r="I40" s="295"/>
      <c r="J40" s="432"/>
      <c r="K40" s="431"/>
      <c r="L40" s="295"/>
      <c r="M40" s="295"/>
      <c r="N40" s="432"/>
      <c r="O40" s="425"/>
      <c r="P40" s="425"/>
      <c r="Q40" s="425"/>
      <c r="R40" s="426"/>
    </row>
    <row r="41" spans="1:18" ht="24" customHeight="1" x14ac:dyDescent="0.2">
      <c r="A41" s="155">
        <f>Startliste!A32</f>
        <v>31</v>
      </c>
      <c r="B41" s="103" t="str">
        <f>Startliste!B32</f>
        <v>AL</v>
      </c>
      <c r="C41" s="102">
        <f>Startliste!C32</f>
        <v>0</v>
      </c>
      <c r="D41" s="160">
        <f>Startliste!D32</f>
        <v>0</v>
      </c>
      <c r="E41" s="103">
        <f>Startliste!E32</f>
        <v>0</v>
      </c>
      <c r="F41" s="89">
        <f>Startliste!F32</f>
        <v>0</v>
      </c>
      <c r="G41" s="430">
        <f>Startliste!G32</f>
        <v>0</v>
      </c>
      <c r="H41" s="431"/>
      <c r="I41" s="295"/>
      <c r="J41" s="432"/>
      <c r="K41" s="431"/>
      <c r="L41" s="295"/>
      <c r="M41" s="295"/>
      <c r="N41" s="432"/>
      <c r="O41" s="425"/>
      <c r="P41" s="425"/>
      <c r="Q41" s="425"/>
      <c r="R41" s="426"/>
    </row>
    <row r="42" spans="1:18" ht="24" customHeight="1" x14ac:dyDescent="0.2">
      <c r="A42" s="155">
        <f>Startliste!A33</f>
        <v>32</v>
      </c>
      <c r="B42" s="103" t="str">
        <f>Startliste!B33</f>
        <v>AL</v>
      </c>
      <c r="C42" s="102">
        <f>Startliste!C33</f>
        <v>0</v>
      </c>
      <c r="D42" s="160">
        <f>Startliste!D33</f>
        <v>0</v>
      </c>
      <c r="E42" s="103">
        <f>Startliste!E33</f>
        <v>0</v>
      </c>
      <c r="F42" s="89">
        <f>Startliste!F33</f>
        <v>0</v>
      </c>
      <c r="G42" s="430">
        <f>Startliste!G33</f>
        <v>0</v>
      </c>
      <c r="H42" s="431"/>
      <c r="I42" s="295"/>
      <c r="J42" s="432"/>
      <c r="K42" s="431"/>
      <c r="L42" s="295"/>
      <c r="M42" s="295"/>
      <c r="N42" s="432"/>
      <c r="O42" s="425"/>
      <c r="P42" s="425"/>
      <c r="Q42" s="425"/>
      <c r="R42" s="426"/>
    </row>
    <row r="43" spans="1:18" ht="24" customHeight="1" x14ac:dyDescent="0.2">
      <c r="A43" s="155">
        <f>Startliste!A34</f>
        <v>33</v>
      </c>
      <c r="B43" s="103" t="str">
        <f>Startliste!B34</f>
        <v>AL</v>
      </c>
      <c r="C43" s="102">
        <f>Startliste!C34</f>
        <v>0</v>
      </c>
      <c r="D43" s="160">
        <f>Startliste!D34</f>
        <v>0</v>
      </c>
      <c r="E43" s="103">
        <f>Startliste!E34</f>
        <v>0</v>
      </c>
      <c r="F43" s="89">
        <f>Startliste!F34</f>
        <v>0</v>
      </c>
      <c r="G43" s="430">
        <f>Startliste!G34</f>
        <v>0</v>
      </c>
      <c r="H43" s="431"/>
      <c r="I43" s="295"/>
      <c r="J43" s="432"/>
      <c r="K43" s="431"/>
      <c r="L43" s="295"/>
      <c r="M43" s="295"/>
      <c r="N43" s="432"/>
      <c r="O43" s="425"/>
      <c r="P43" s="425"/>
      <c r="Q43" s="425"/>
      <c r="R43" s="426"/>
    </row>
    <row r="44" spans="1:18" ht="24" customHeight="1" x14ac:dyDescent="0.2">
      <c r="A44" s="155">
        <f>Startliste!A35</f>
        <v>34</v>
      </c>
      <c r="B44" s="103" t="str">
        <f>Startliste!B35</f>
        <v>AL</v>
      </c>
      <c r="C44" s="102">
        <f>Startliste!C35</f>
        <v>0</v>
      </c>
      <c r="D44" s="157">
        <f>Startliste!D35</f>
        <v>0</v>
      </c>
      <c r="E44" s="103">
        <f>Startliste!E35</f>
        <v>0</v>
      </c>
      <c r="F44" s="89">
        <f>Startliste!F35</f>
        <v>0</v>
      </c>
      <c r="G44" s="430">
        <f>Startliste!G35</f>
        <v>0</v>
      </c>
      <c r="H44" s="431"/>
      <c r="I44" s="295"/>
      <c r="J44" s="432"/>
      <c r="K44" s="431"/>
      <c r="L44" s="295"/>
      <c r="M44" s="295"/>
      <c r="N44" s="432"/>
      <c r="O44" s="425"/>
      <c r="P44" s="425"/>
      <c r="Q44" s="425"/>
      <c r="R44" s="426"/>
    </row>
    <row r="45" spans="1:18" ht="24" customHeight="1" x14ac:dyDescent="0.2">
      <c r="A45" s="155">
        <f>Startliste!A36</f>
        <v>35</v>
      </c>
      <c r="B45" s="103" t="str">
        <f>Startliste!B36</f>
        <v>AL</v>
      </c>
      <c r="C45" s="102">
        <f>Startliste!C36</f>
        <v>0</v>
      </c>
      <c r="D45" s="157">
        <f>Startliste!D36</f>
        <v>0</v>
      </c>
      <c r="E45" s="103">
        <f>Startliste!E36</f>
        <v>0</v>
      </c>
      <c r="F45" s="89">
        <f>Startliste!F36</f>
        <v>0</v>
      </c>
      <c r="G45" s="430">
        <f>Startliste!G36</f>
        <v>0</v>
      </c>
      <c r="H45" s="431"/>
      <c r="I45" s="295"/>
      <c r="J45" s="432"/>
      <c r="K45" s="431"/>
      <c r="L45" s="295"/>
      <c r="M45" s="295"/>
      <c r="N45" s="432"/>
      <c r="O45" s="425"/>
      <c r="P45" s="425"/>
      <c r="Q45" s="425"/>
      <c r="R45" s="426"/>
    </row>
    <row r="46" spans="1:18" ht="24" customHeight="1" x14ac:dyDescent="0.2">
      <c r="A46" s="155">
        <f>Startliste!A37</f>
        <v>36</v>
      </c>
      <c r="B46" s="103" t="str">
        <f>Startliste!B37</f>
        <v>AL</v>
      </c>
      <c r="C46" s="102">
        <f>Startliste!C37</f>
        <v>0</v>
      </c>
      <c r="D46" s="157">
        <f>Startliste!D37</f>
        <v>0</v>
      </c>
      <c r="E46" s="103">
        <f>Startliste!E37</f>
        <v>0</v>
      </c>
      <c r="F46" s="89">
        <f>Startliste!F37</f>
        <v>0</v>
      </c>
      <c r="G46" s="430">
        <f>Startliste!G37</f>
        <v>0</v>
      </c>
      <c r="H46" s="431"/>
      <c r="I46" s="295"/>
      <c r="J46" s="432"/>
      <c r="K46" s="431"/>
      <c r="L46" s="295"/>
      <c r="M46" s="295"/>
      <c r="N46" s="432"/>
      <c r="O46" s="425"/>
      <c r="P46" s="425"/>
      <c r="Q46" s="425"/>
      <c r="R46" s="426"/>
    </row>
    <row r="47" spans="1:18" ht="24" customHeight="1" x14ac:dyDescent="0.2">
      <c r="A47" s="155">
        <f>Startliste!A38</f>
        <v>37</v>
      </c>
      <c r="B47" s="103" t="str">
        <f>Startliste!B38</f>
        <v>AL</v>
      </c>
      <c r="C47" s="102">
        <f>Startliste!C38</f>
        <v>0</v>
      </c>
      <c r="D47" s="157">
        <f>Startliste!D38</f>
        <v>0</v>
      </c>
      <c r="E47" s="103">
        <f>Startliste!E38</f>
        <v>0</v>
      </c>
      <c r="F47" s="89">
        <f>Startliste!F38</f>
        <v>0</v>
      </c>
      <c r="G47" s="430">
        <f>Startliste!G38</f>
        <v>0</v>
      </c>
      <c r="H47" s="431"/>
      <c r="I47" s="295"/>
      <c r="J47" s="432"/>
      <c r="K47" s="431"/>
      <c r="L47" s="295"/>
      <c r="M47" s="295"/>
      <c r="N47" s="432"/>
      <c r="O47" s="425"/>
      <c r="P47" s="425"/>
      <c r="Q47" s="425"/>
      <c r="R47" s="426"/>
    </row>
    <row r="48" spans="1:18" ht="24" customHeight="1" x14ac:dyDescent="0.2">
      <c r="A48" s="155">
        <f>Startliste!A39</f>
        <v>38</v>
      </c>
      <c r="B48" s="103" t="str">
        <f>Startliste!B39</f>
        <v>AL</v>
      </c>
      <c r="C48" s="102">
        <f>Startliste!C39</f>
        <v>0</v>
      </c>
      <c r="D48" s="157">
        <f>Startliste!D39</f>
        <v>0</v>
      </c>
      <c r="E48" s="103">
        <f>Startliste!E39</f>
        <v>0</v>
      </c>
      <c r="F48" s="89">
        <f>Startliste!F39</f>
        <v>0</v>
      </c>
      <c r="G48" s="430">
        <f>Startliste!G39</f>
        <v>0</v>
      </c>
      <c r="H48" s="431"/>
      <c r="I48" s="295"/>
      <c r="J48" s="432"/>
      <c r="K48" s="431"/>
      <c r="L48" s="295"/>
      <c r="M48" s="295"/>
      <c r="N48" s="432"/>
      <c r="O48" s="425"/>
      <c r="P48" s="425"/>
      <c r="Q48" s="425"/>
      <c r="R48" s="426"/>
    </row>
    <row r="49" spans="1:18" ht="24" customHeight="1" x14ac:dyDescent="0.2">
      <c r="A49" s="155">
        <f>Startliste!A40</f>
        <v>39</v>
      </c>
      <c r="B49" s="103" t="str">
        <f>Startliste!B40</f>
        <v>AL</v>
      </c>
      <c r="C49" s="102">
        <f>Startliste!C40</f>
        <v>0</v>
      </c>
      <c r="D49" s="157">
        <f>Startliste!D40</f>
        <v>0</v>
      </c>
      <c r="E49" s="103">
        <f>Startliste!E40</f>
        <v>0</v>
      </c>
      <c r="F49" s="89">
        <f>Startliste!F40</f>
        <v>0</v>
      </c>
      <c r="G49" s="430">
        <f>Startliste!G40</f>
        <v>0</v>
      </c>
      <c r="H49" s="431"/>
      <c r="I49" s="295"/>
      <c r="J49" s="432"/>
      <c r="K49" s="431"/>
      <c r="L49" s="295"/>
      <c r="M49" s="295"/>
      <c r="N49" s="432"/>
      <c r="O49" s="425"/>
      <c r="P49" s="425"/>
      <c r="Q49" s="425"/>
      <c r="R49" s="426"/>
    </row>
    <row r="50" spans="1:18" ht="24" customHeight="1" x14ac:dyDescent="0.2">
      <c r="A50" s="155">
        <f>Startliste!A41</f>
        <v>40</v>
      </c>
      <c r="B50" s="103" t="str">
        <f>Startliste!B41</f>
        <v>AL</v>
      </c>
      <c r="C50" s="102">
        <f>Startliste!C41</f>
        <v>0</v>
      </c>
      <c r="D50" s="157">
        <f>Startliste!D41</f>
        <v>0</v>
      </c>
      <c r="E50" s="103">
        <f>Startliste!E41</f>
        <v>0</v>
      </c>
      <c r="F50" s="89">
        <f>Startliste!F41</f>
        <v>0</v>
      </c>
      <c r="G50" s="430">
        <f>Startliste!G41</f>
        <v>0</v>
      </c>
      <c r="H50" s="431"/>
      <c r="I50" s="295"/>
      <c r="J50" s="432"/>
      <c r="K50" s="431"/>
      <c r="L50" s="295"/>
      <c r="M50" s="295"/>
      <c r="N50" s="432"/>
      <c r="O50" s="425"/>
      <c r="P50" s="425"/>
      <c r="Q50" s="425"/>
      <c r="R50" s="426"/>
    </row>
    <row r="51" spans="1:18" ht="24" customHeight="1" x14ac:dyDescent="0.2">
      <c r="A51" s="155">
        <f>Startliste!A42</f>
        <v>41</v>
      </c>
      <c r="B51" s="103" t="str">
        <f>Startliste!B42</f>
        <v>AL</v>
      </c>
      <c r="C51" s="102">
        <f>Startliste!C42</f>
        <v>0</v>
      </c>
      <c r="D51" s="157">
        <f>Startliste!D42</f>
        <v>0</v>
      </c>
      <c r="E51" s="103">
        <f>Startliste!E42</f>
        <v>0</v>
      </c>
      <c r="F51" s="89">
        <f>Startliste!F42</f>
        <v>0</v>
      </c>
      <c r="G51" s="430">
        <f>Startliste!G42</f>
        <v>0</v>
      </c>
      <c r="H51" s="431"/>
      <c r="I51" s="295"/>
      <c r="J51" s="432"/>
      <c r="K51" s="431"/>
      <c r="L51" s="295"/>
      <c r="M51" s="295"/>
      <c r="N51" s="432"/>
      <c r="O51" s="425"/>
      <c r="P51" s="425"/>
      <c r="Q51" s="425"/>
      <c r="R51" s="426"/>
    </row>
    <row r="52" spans="1:18" ht="24" customHeight="1" x14ac:dyDescent="0.2">
      <c r="A52" s="155">
        <f>Startliste!A43</f>
        <v>42</v>
      </c>
      <c r="B52" s="103" t="str">
        <f>Startliste!B43</f>
        <v>AL</v>
      </c>
      <c r="C52" s="102">
        <f>Startliste!C43</f>
        <v>0</v>
      </c>
      <c r="D52" s="157">
        <f>Startliste!D43</f>
        <v>0</v>
      </c>
      <c r="E52" s="103">
        <f>Startliste!E43</f>
        <v>0</v>
      </c>
      <c r="F52" s="89">
        <f>Startliste!F43</f>
        <v>0</v>
      </c>
      <c r="G52" s="430">
        <f>Startliste!G43</f>
        <v>0</v>
      </c>
      <c r="H52" s="431"/>
      <c r="I52" s="295"/>
      <c r="J52" s="432"/>
      <c r="K52" s="431"/>
      <c r="L52" s="295"/>
      <c r="M52" s="295"/>
      <c r="N52" s="432"/>
      <c r="O52" s="425"/>
      <c r="P52" s="425"/>
      <c r="Q52" s="425"/>
      <c r="R52" s="426"/>
    </row>
    <row r="53" spans="1:18" ht="24" customHeight="1" x14ac:dyDescent="0.2">
      <c r="A53" s="155">
        <f>Startliste!A44</f>
        <v>43</v>
      </c>
      <c r="B53" s="103" t="str">
        <f>Startliste!B44</f>
        <v>AL</v>
      </c>
      <c r="C53" s="102">
        <f>Startliste!C44</f>
        <v>0</v>
      </c>
      <c r="D53" s="157">
        <f>Startliste!D44</f>
        <v>0</v>
      </c>
      <c r="E53" s="103">
        <f>Startliste!E44</f>
        <v>0</v>
      </c>
      <c r="F53" s="89">
        <f>Startliste!F44</f>
        <v>0</v>
      </c>
      <c r="G53" s="430">
        <f>Startliste!G44</f>
        <v>0</v>
      </c>
      <c r="H53" s="431"/>
      <c r="I53" s="295"/>
      <c r="J53" s="432"/>
      <c r="K53" s="431"/>
      <c r="L53" s="295"/>
      <c r="M53" s="295"/>
      <c r="N53" s="432"/>
      <c r="O53" s="425"/>
      <c r="P53" s="425"/>
      <c r="Q53" s="425"/>
      <c r="R53" s="426"/>
    </row>
    <row r="54" spans="1:18" ht="24" customHeight="1" x14ac:dyDescent="0.2">
      <c r="A54" s="155">
        <f>Startliste!A45</f>
        <v>44</v>
      </c>
      <c r="B54" s="103" t="str">
        <f>Startliste!B45</f>
        <v>AL</v>
      </c>
      <c r="C54" s="102">
        <f>Startliste!C45</f>
        <v>0</v>
      </c>
      <c r="D54" s="157">
        <f>Startliste!D45</f>
        <v>0</v>
      </c>
      <c r="E54" s="103">
        <f>Startliste!E45</f>
        <v>0</v>
      </c>
      <c r="F54" s="89">
        <f>Startliste!F45</f>
        <v>0</v>
      </c>
      <c r="G54" s="430">
        <f>Startliste!G45</f>
        <v>0</v>
      </c>
      <c r="H54" s="431"/>
      <c r="I54" s="295"/>
      <c r="J54" s="432"/>
      <c r="K54" s="431"/>
      <c r="L54" s="295"/>
      <c r="M54" s="295"/>
      <c r="N54" s="432"/>
      <c r="O54" s="425"/>
      <c r="P54" s="425"/>
      <c r="Q54" s="425"/>
      <c r="R54" s="426"/>
    </row>
    <row r="55" spans="1:18" ht="24" customHeight="1" x14ac:dyDescent="0.2">
      <c r="A55" s="155">
        <f>Startliste!A46</f>
        <v>45</v>
      </c>
      <c r="B55" s="103" t="str">
        <f>Startliste!B46</f>
        <v>AL</v>
      </c>
      <c r="C55" s="102">
        <f>Startliste!C46</f>
        <v>0</v>
      </c>
      <c r="D55" s="157">
        <f>Startliste!D46</f>
        <v>0</v>
      </c>
      <c r="E55" s="103">
        <f>Startliste!E46</f>
        <v>0</v>
      </c>
      <c r="F55" s="89">
        <f>Startliste!F46</f>
        <v>0</v>
      </c>
      <c r="G55" s="430">
        <f>Startliste!G46</f>
        <v>0</v>
      </c>
      <c r="H55" s="431"/>
      <c r="I55" s="295"/>
      <c r="J55" s="432"/>
      <c r="K55" s="431"/>
      <c r="L55" s="295"/>
      <c r="M55" s="295"/>
      <c r="N55" s="432"/>
      <c r="O55" s="425"/>
      <c r="P55" s="425"/>
      <c r="Q55" s="425"/>
      <c r="R55" s="426"/>
    </row>
    <row r="56" spans="1:18" ht="24" customHeight="1" x14ac:dyDescent="0.2">
      <c r="A56" s="155">
        <f>Startliste!A47</f>
        <v>46</v>
      </c>
      <c r="B56" s="103" t="str">
        <f>Startliste!B47</f>
        <v>AL</v>
      </c>
      <c r="C56" s="102">
        <f>Startliste!C47</f>
        <v>0</v>
      </c>
      <c r="D56" s="160">
        <f>Startliste!D47</f>
        <v>0</v>
      </c>
      <c r="E56" s="103">
        <f>Startliste!E47</f>
        <v>0</v>
      </c>
      <c r="F56" s="89">
        <f>Startliste!F47</f>
        <v>0</v>
      </c>
      <c r="G56" s="430">
        <f>Startliste!G47</f>
        <v>0</v>
      </c>
      <c r="H56" s="431"/>
      <c r="I56" s="295"/>
      <c r="J56" s="432"/>
      <c r="K56" s="431"/>
      <c r="L56" s="295"/>
      <c r="M56" s="295"/>
      <c r="N56" s="432"/>
      <c r="O56" s="425"/>
      <c r="P56" s="425"/>
      <c r="Q56" s="425"/>
      <c r="R56" s="426"/>
    </row>
    <row r="57" spans="1:18" ht="24" customHeight="1" x14ac:dyDescent="0.2">
      <c r="A57" s="155">
        <f>Startliste!A48</f>
        <v>47</v>
      </c>
      <c r="B57" s="103" t="str">
        <f>Startliste!B48</f>
        <v>AL</v>
      </c>
      <c r="C57" s="102">
        <f>Startliste!C48</f>
        <v>0</v>
      </c>
      <c r="D57" s="160">
        <f>Startliste!D48</f>
        <v>0</v>
      </c>
      <c r="E57" s="103">
        <f>Startliste!E48</f>
        <v>0</v>
      </c>
      <c r="F57" s="89">
        <f>Startliste!F48</f>
        <v>0</v>
      </c>
      <c r="G57" s="430">
        <f>Startliste!G48</f>
        <v>0</v>
      </c>
      <c r="H57" s="431"/>
      <c r="I57" s="295"/>
      <c r="J57" s="432"/>
      <c r="K57" s="431"/>
      <c r="L57" s="295"/>
      <c r="M57" s="295"/>
      <c r="N57" s="432"/>
      <c r="O57" s="425"/>
      <c r="P57" s="425"/>
      <c r="Q57" s="425"/>
      <c r="R57" s="426"/>
    </row>
    <row r="58" spans="1:18" ht="24" customHeight="1" x14ac:dyDescent="0.2">
      <c r="A58" s="155">
        <f>Startliste!A49</f>
        <v>48</v>
      </c>
      <c r="B58" s="103" t="str">
        <f>Startliste!B49</f>
        <v>AL</v>
      </c>
      <c r="C58" s="102">
        <f>Startliste!C49</f>
        <v>0</v>
      </c>
      <c r="D58" s="160">
        <f>Startliste!D49</f>
        <v>0</v>
      </c>
      <c r="E58" s="103">
        <f>Startliste!E49</f>
        <v>0</v>
      </c>
      <c r="F58" s="89">
        <f>Startliste!F49</f>
        <v>0</v>
      </c>
      <c r="G58" s="430">
        <f>Startliste!G49</f>
        <v>0</v>
      </c>
      <c r="H58" s="431"/>
      <c r="I58" s="295"/>
      <c r="J58" s="432"/>
      <c r="K58" s="431"/>
      <c r="L58" s="295"/>
      <c r="M58" s="295"/>
      <c r="N58" s="432"/>
      <c r="O58" s="425"/>
      <c r="P58" s="425"/>
      <c r="Q58" s="425"/>
      <c r="R58" s="426"/>
    </row>
    <row r="59" spans="1:18" ht="24" customHeight="1" x14ac:dyDescent="0.2">
      <c r="A59" s="155">
        <f>Startliste!A50</f>
        <v>49</v>
      </c>
      <c r="B59" s="103" t="str">
        <f>Startliste!B50</f>
        <v>AL</v>
      </c>
      <c r="C59" s="102">
        <f>Startliste!C50</f>
        <v>0</v>
      </c>
      <c r="D59" s="160">
        <f>Startliste!D50</f>
        <v>0</v>
      </c>
      <c r="E59" s="103">
        <f>Startliste!E50</f>
        <v>0</v>
      </c>
      <c r="F59" s="89">
        <f>Startliste!F50</f>
        <v>0</v>
      </c>
      <c r="G59" s="430">
        <f>Startliste!G50</f>
        <v>0</v>
      </c>
      <c r="H59" s="431"/>
      <c r="I59" s="295"/>
      <c r="J59" s="432"/>
      <c r="K59" s="431"/>
      <c r="L59" s="295"/>
      <c r="M59" s="295"/>
      <c r="N59" s="432"/>
      <c r="O59" s="425"/>
      <c r="P59" s="425"/>
      <c r="Q59" s="425"/>
      <c r="R59" s="426"/>
    </row>
    <row r="60" spans="1:18" ht="24" customHeight="1" x14ac:dyDescent="0.2">
      <c r="A60" s="155">
        <f>Startliste!A51</f>
        <v>50</v>
      </c>
      <c r="B60" s="103" t="str">
        <f>Startliste!B51</f>
        <v>AL</v>
      </c>
      <c r="C60" s="102">
        <f>Startliste!C51</f>
        <v>0</v>
      </c>
      <c r="D60" s="160">
        <f>Startliste!D51</f>
        <v>0</v>
      </c>
      <c r="E60" s="103">
        <f>Startliste!E51</f>
        <v>0</v>
      </c>
      <c r="F60" s="89">
        <f>Startliste!F51</f>
        <v>0</v>
      </c>
      <c r="G60" s="430">
        <f>Startliste!G51</f>
        <v>0</v>
      </c>
      <c r="H60" s="431"/>
      <c r="I60" s="295"/>
      <c r="J60" s="432"/>
      <c r="K60" s="431"/>
      <c r="L60" s="295"/>
      <c r="M60" s="295"/>
      <c r="N60" s="432"/>
      <c r="O60" s="425"/>
      <c r="P60" s="425"/>
      <c r="Q60" s="425"/>
      <c r="R60" s="426"/>
    </row>
    <row r="61" spans="1:18" ht="24" customHeight="1" x14ac:dyDescent="0.2">
      <c r="A61" s="155">
        <f>Startliste!A52</f>
        <v>51</v>
      </c>
      <c r="B61" s="103" t="str">
        <f>Startliste!B52</f>
        <v>AL</v>
      </c>
      <c r="C61" s="102">
        <f>Startliste!C52</f>
        <v>0</v>
      </c>
      <c r="D61" s="160">
        <f>Startliste!D52</f>
        <v>0</v>
      </c>
      <c r="E61" s="103">
        <f>Startliste!E52</f>
        <v>0</v>
      </c>
      <c r="F61" s="89">
        <f>Startliste!F52</f>
        <v>0</v>
      </c>
      <c r="G61" s="430">
        <f>Startliste!G52</f>
        <v>0</v>
      </c>
      <c r="H61" s="431"/>
      <c r="I61" s="295"/>
      <c r="J61" s="432"/>
      <c r="K61" s="431"/>
      <c r="L61" s="295"/>
      <c r="M61" s="295"/>
      <c r="N61" s="432"/>
      <c r="O61" s="425"/>
      <c r="P61" s="425"/>
      <c r="Q61" s="425"/>
      <c r="R61" s="426"/>
    </row>
    <row r="62" spans="1:18" ht="24" customHeight="1" x14ac:dyDescent="0.2">
      <c r="A62" s="155">
        <f>Startliste!A53</f>
        <v>52</v>
      </c>
      <c r="B62" s="103" t="str">
        <f>Startliste!B53</f>
        <v>AL</v>
      </c>
      <c r="C62" s="102">
        <f>Startliste!C53</f>
        <v>0</v>
      </c>
      <c r="D62" s="160">
        <f>Startliste!D53</f>
        <v>0</v>
      </c>
      <c r="E62" s="103">
        <f>Startliste!E53</f>
        <v>0</v>
      </c>
      <c r="F62" s="89">
        <f>Startliste!F53</f>
        <v>0</v>
      </c>
      <c r="G62" s="430">
        <f>Startliste!G53</f>
        <v>0</v>
      </c>
      <c r="H62" s="431"/>
      <c r="I62" s="295"/>
      <c r="J62" s="432"/>
      <c r="K62" s="431"/>
      <c r="L62" s="295"/>
      <c r="M62" s="295"/>
      <c r="N62" s="432"/>
      <c r="O62" s="425"/>
      <c r="P62" s="425"/>
      <c r="Q62" s="425"/>
      <c r="R62" s="426"/>
    </row>
    <row r="63" spans="1:18" ht="24" customHeight="1" x14ac:dyDescent="0.2">
      <c r="A63" s="155">
        <f>Startliste!A54</f>
        <v>53</v>
      </c>
      <c r="B63" s="103" t="str">
        <f>Startliste!B54</f>
        <v>AL</v>
      </c>
      <c r="C63" s="102">
        <f>Startliste!C54</f>
        <v>0</v>
      </c>
      <c r="D63" s="160">
        <f>Startliste!D54</f>
        <v>0</v>
      </c>
      <c r="E63" s="103">
        <f>Startliste!E54</f>
        <v>0</v>
      </c>
      <c r="F63" s="89">
        <f>Startliste!F54</f>
        <v>0</v>
      </c>
      <c r="G63" s="430">
        <f>Startliste!G54</f>
        <v>0</v>
      </c>
      <c r="H63" s="431"/>
      <c r="I63" s="295"/>
      <c r="J63" s="432"/>
      <c r="K63" s="431"/>
      <c r="L63" s="295"/>
      <c r="M63" s="295"/>
      <c r="N63" s="432"/>
      <c r="O63" s="425"/>
      <c r="P63" s="425"/>
      <c r="Q63" s="425"/>
      <c r="R63" s="426"/>
    </row>
    <row r="64" spans="1:18" ht="24" customHeight="1" x14ac:dyDescent="0.2">
      <c r="A64" s="155">
        <f>Startliste!A55</f>
        <v>54</v>
      </c>
      <c r="B64" s="103" t="str">
        <f>Startliste!B55</f>
        <v>AL</v>
      </c>
      <c r="C64" s="102">
        <f>Startliste!C55</f>
        <v>0</v>
      </c>
      <c r="D64" s="160">
        <f>Startliste!D55</f>
        <v>0</v>
      </c>
      <c r="E64" s="103">
        <f>Startliste!E55</f>
        <v>0</v>
      </c>
      <c r="F64" s="89">
        <f>Startliste!F55</f>
        <v>0</v>
      </c>
      <c r="G64" s="430">
        <f>Startliste!G55</f>
        <v>0</v>
      </c>
      <c r="H64" s="431"/>
      <c r="I64" s="295"/>
      <c r="J64" s="432"/>
      <c r="K64" s="431"/>
      <c r="L64" s="295"/>
      <c r="M64" s="295"/>
      <c r="N64" s="432"/>
      <c r="O64" s="425"/>
      <c r="P64" s="425"/>
      <c r="Q64" s="425"/>
      <c r="R64" s="426"/>
    </row>
    <row r="65" spans="1:18" ht="24" customHeight="1" x14ac:dyDescent="0.2">
      <c r="A65" s="155">
        <f>Startliste!A56</f>
        <v>55</v>
      </c>
      <c r="B65" s="103" t="str">
        <f>Startliste!B56</f>
        <v>AL</v>
      </c>
      <c r="C65" s="102">
        <f>Startliste!C56</f>
        <v>0</v>
      </c>
      <c r="D65" s="160">
        <f>Startliste!D56</f>
        <v>0</v>
      </c>
      <c r="E65" s="103">
        <f>Startliste!E56</f>
        <v>0</v>
      </c>
      <c r="F65" s="89">
        <f>Startliste!F56</f>
        <v>0</v>
      </c>
      <c r="G65" s="430">
        <f>Startliste!G56</f>
        <v>0</v>
      </c>
      <c r="H65" s="431"/>
      <c r="I65" s="295"/>
      <c r="J65" s="432"/>
      <c r="K65" s="431"/>
      <c r="L65" s="295"/>
      <c r="M65" s="295"/>
      <c r="N65" s="432"/>
      <c r="O65" s="425"/>
      <c r="P65" s="425"/>
      <c r="Q65" s="425"/>
      <c r="R65" s="426"/>
    </row>
    <row r="66" spans="1:18" ht="24" customHeight="1" x14ac:dyDescent="0.2">
      <c r="A66" s="155">
        <f>Startliste!A57</f>
        <v>56</v>
      </c>
      <c r="B66" s="103" t="str">
        <f>Startliste!B57</f>
        <v>AL</v>
      </c>
      <c r="C66" s="102">
        <f>Startliste!C57</f>
        <v>0</v>
      </c>
      <c r="D66" s="160">
        <f>Startliste!D57</f>
        <v>0</v>
      </c>
      <c r="E66" s="103">
        <f>Startliste!E57</f>
        <v>0</v>
      </c>
      <c r="F66" s="89">
        <f>Startliste!F57</f>
        <v>0</v>
      </c>
      <c r="G66" s="430">
        <f>Startliste!G57</f>
        <v>0</v>
      </c>
      <c r="H66" s="431"/>
      <c r="I66" s="295"/>
      <c r="J66" s="432"/>
      <c r="K66" s="431"/>
      <c r="L66" s="295"/>
      <c r="M66" s="295"/>
      <c r="N66" s="432"/>
      <c r="O66" s="425"/>
      <c r="P66" s="425"/>
      <c r="Q66" s="425"/>
      <c r="R66" s="426"/>
    </row>
    <row r="67" spans="1:18" ht="24" customHeight="1" x14ac:dyDescent="0.2">
      <c r="A67" s="155">
        <f>Startliste!A58</f>
        <v>57</v>
      </c>
      <c r="B67" s="103" t="str">
        <f>Startliste!B58</f>
        <v>AL</v>
      </c>
      <c r="C67" s="102">
        <f>Startliste!C58</f>
        <v>0</v>
      </c>
      <c r="D67" s="160">
        <f>Startliste!D58</f>
        <v>0</v>
      </c>
      <c r="E67" s="103">
        <f>Startliste!E58</f>
        <v>0</v>
      </c>
      <c r="F67" s="89">
        <f>Startliste!F58</f>
        <v>0</v>
      </c>
      <c r="G67" s="430">
        <f>Startliste!G58</f>
        <v>0</v>
      </c>
      <c r="H67" s="431"/>
      <c r="I67" s="295"/>
      <c r="J67" s="432"/>
      <c r="K67" s="431"/>
      <c r="L67" s="295"/>
      <c r="M67" s="295"/>
      <c r="N67" s="432"/>
      <c r="O67" s="425"/>
      <c r="P67" s="425"/>
      <c r="Q67" s="425"/>
      <c r="R67" s="426"/>
    </row>
    <row r="68" spans="1:18" ht="24" customHeight="1" x14ac:dyDescent="0.2">
      <c r="A68" s="155">
        <f>Startliste!A59</f>
        <v>58</v>
      </c>
      <c r="B68" s="103" t="str">
        <f>Startliste!B59</f>
        <v>AL</v>
      </c>
      <c r="C68" s="102">
        <f>Startliste!C59</f>
        <v>0</v>
      </c>
      <c r="D68" s="160">
        <f>Startliste!D59</f>
        <v>0</v>
      </c>
      <c r="E68" s="103">
        <f>Startliste!E59</f>
        <v>0</v>
      </c>
      <c r="F68" s="89">
        <f>Startliste!F59</f>
        <v>0</v>
      </c>
      <c r="G68" s="430">
        <f>Startliste!G59</f>
        <v>0</v>
      </c>
      <c r="H68" s="431"/>
      <c r="I68" s="295"/>
      <c r="J68" s="432"/>
      <c r="K68" s="431"/>
      <c r="L68" s="295"/>
      <c r="M68" s="295"/>
      <c r="N68" s="432"/>
      <c r="O68" s="425"/>
      <c r="P68" s="425"/>
      <c r="Q68" s="425"/>
      <c r="R68" s="426"/>
    </row>
    <row r="69" spans="1:18" ht="24" customHeight="1" x14ac:dyDescent="0.2">
      <c r="A69" s="155">
        <f>Startliste!A60</f>
        <v>59</v>
      </c>
      <c r="B69" s="103" t="str">
        <f>Startliste!B60</f>
        <v>AL</v>
      </c>
      <c r="C69" s="102">
        <f>Startliste!C60</f>
        <v>0</v>
      </c>
      <c r="D69" s="160">
        <f>Startliste!D60</f>
        <v>0</v>
      </c>
      <c r="E69" s="103">
        <f>Startliste!E60</f>
        <v>0</v>
      </c>
      <c r="F69" s="89">
        <f>Startliste!F60</f>
        <v>0</v>
      </c>
      <c r="G69" s="430">
        <f>Startliste!G60</f>
        <v>0</v>
      </c>
      <c r="H69" s="431"/>
      <c r="I69" s="295"/>
      <c r="J69" s="432"/>
      <c r="K69" s="431"/>
      <c r="L69" s="295"/>
      <c r="M69" s="295"/>
      <c r="N69" s="432"/>
      <c r="O69" s="425"/>
      <c r="P69" s="425"/>
      <c r="Q69" s="425"/>
      <c r="R69" s="426"/>
    </row>
    <row r="70" spans="1:18" ht="24" customHeight="1" x14ac:dyDescent="0.2">
      <c r="A70" s="155">
        <f>Startliste!A61</f>
        <v>60</v>
      </c>
      <c r="B70" s="103" t="str">
        <f>Startliste!B61</f>
        <v>AL</v>
      </c>
      <c r="C70" s="102">
        <f>Startliste!C61</f>
        <v>0</v>
      </c>
      <c r="D70" s="160">
        <f>Startliste!D61</f>
        <v>0</v>
      </c>
      <c r="E70" s="103">
        <f>Startliste!E61</f>
        <v>0</v>
      </c>
      <c r="F70" s="89">
        <f>Startliste!F61</f>
        <v>0</v>
      </c>
      <c r="G70" s="430">
        <f>Startliste!G61</f>
        <v>0</v>
      </c>
      <c r="H70" s="431"/>
      <c r="I70" s="295"/>
      <c r="J70" s="432"/>
      <c r="K70" s="431"/>
      <c r="L70" s="295"/>
      <c r="M70" s="295"/>
      <c r="N70" s="432"/>
      <c r="O70" s="425"/>
      <c r="P70" s="425"/>
      <c r="Q70" s="425"/>
      <c r="R70" s="426"/>
    </row>
    <row r="71" spans="1:18" ht="24" customHeight="1" x14ac:dyDescent="0.2">
      <c r="A71" s="155">
        <f>Startliste!A62</f>
        <v>61</v>
      </c>
      <c r="B71" s="103" t="str">
        <f>Startliste!B62</f>
        <v>AL</v>
      </c>
      <c r="C71" s="102">
        <f>Startliste!C62</f>
        <v>0</v>
      </c>
      <c r="D71" s="160">
        <f>Startliste!D62</f>
        <v>0</v>
      </c>
      <c r="E71" s="103">
        <f>Startliste!E62</f>
        <v>0</v>
      </c>
      <c r="F71" s="89">
        <f>Startliste!F62</f>
        <v>0</v>
      </c>
      <c r="G71" s="430">
        <f>Startliste!G62</f>
        <v>0</v>
      </c>
      <c r="H71" s="431"/>
      <c r="I71" s="295"/>
      <c r="J71" s="432"/>
      <c r="K71" s="431"/>
      <c r="L71" s="295"/>
      <c r="M71" s="295"/>
      <c r="N71" s="432"/>
      <c r="O71" s="425"/>
      <c r="P71" s="425"/>
      <c r="Q71" s="425"/>
      <c r="R71" s="426"/>
    </row>
    <row r="72" spans="1:18" ht="24" customHeight="1" x14ac:dyDescent="0.2">
      <c r="A72" s="155">
        <f>Startliste!A63</f>
        <v>62</v>
      </c>
      <c r="B72" s="103" t="str">
        <f>Startliste!B63</f>
        <v>AL</v>
      </c>
      <c r="C72" s="102">
        <f>Startliste!C63</f>
        <v>0</v>
      </c>
      <c r="D72" s="157">
        <f>Startliste!D63</f>
        <v>0</v>
      </c>
      <c r="E72" s="103">
        <f>Startliste!E63</f>
        <v>0</v>
      </c>
      <c r="F72" s="89">
        <f>Startliste!F63</f>
        <v>0</v>
      </c>
      <c r="G72" s="430">
        <f>Startliste!G63</f>
        <v>0</v>
      </c>
      <c r="H72" s="431"/>
      <c r="I72" s="295"/>
      <c r="J72" s="432"/>
      <c r="K72" s="431"/>
      <c r="L72" s="295"/>
      <c r="M72" s="295"/>
      <c r="N72" s="432"/>
      <c r="O72" s="425"/>
      <c r="P72" s="425"/>
      <c r="Q72" s="425"/>
      <c r="R72" s="426"/>
    </row>
    <row r="73" spans="1:18" ht="24" customHeight="1" x14ac:dyDescent="0.2">
      <c r="A73" s="155">
        <f>Startliste!A64</f>
        <v>63</v>
      </c>
      <c r="B73" s="103" t="str">
        <f>Startliste!B64</f>
        <v>AL</v>
      </c>
      <c r="C73" s="102">
        <f>Startliste!C64</f>
        <v>0</v>
      </c>
      <c r="D73" s="157">
        <f>Startliste!D64</f>
        <v>0</v>
      </c>
      <c r="E73" s="103">
        <f>Startliste!E64</f>
        <v>0</v>
      </c>
      <c r="F73" s="89">
        <f>Startliste!F64</f>
        <v>0</v>
      </c>
      <c r="G73" s="430">
        <f>Startliste!G64</f>
        <v>0</v>
      </c>
      <c r="H73" s="431"/>
      <c r="I73" s="295"/>
      <c r="J73" s="432"/>
      <c r="K73" s="431"/>
      <c r="L73" s="295"/>
      <c r="M73" s="295"/>
      <c r="N73" s="432"/>
      <c r="O73" s="425"/>
      <c r="P73" s="425"/>
      <c r="Q73" s="425"/>
      <c r="R73" s="426"/>
    </row>
    <row r="74" spans="1:18" ht="24" customHeight="1" x14ac:dyDescent="0.2">
      <c r="A74" s="155">
        <f>Startliste!A65</f>
        <v>64</v>
      </c>
      <c r="B74" s="103" t="str">
        <f>Startliste!B65</f>
        <v>AL</v>
      </c>
      <c r="C74" s="102">
        <f>Startliste!C65</f>
        <v>0</v>
      </c>
      <c r="D74" s="157">
        <f>Startliste!D65</f>
        <v>0</v>
      </c>
      <c r="E74" s="103">
        <f>Startliste!E65</f>
        <v>0</v>
      </c>
      <c r="F74" s="89">
        <f>Startliste!F65</f>
        <v>0</v>
      </c>
      <c r="G74" s="430">
        <f>Startliste!G65</f>
        <v>0</v>
      </c>
      <c r="H74" s="431"/>
      <c r="I74" s="295"/>
      <c r="J74" s="432"/>
      <c r="K74" s="431"/>
      <c r="L74" s="295"/>
      <c r="M74" s="295"/>
      <c r="N74" s="432"/>
      <c r="O74" s="425"/>
      <c r="P74" s="425"/>
      <c r="Q74" s="425"/>
      <c r="R74" s="426"/>
    </row>
    <row r="75" spans="1:18" ht="24" customHeight="1" x14ac:dyDescent="0.2">
      <c r="A75" s="155">
        <f>Startliste!A66</f>
        <v>65</v>
      </c>
      <c r="B75" s="103" t="str">
        <f>Startliste!B66</f>
        <v>AL</v>
      </c>
      <c r="C75" s="102">
        <f>Startliste!C66</f>
        <v>0</v>
      </c>
      <c r="D75" s="157">
        <f>Startliste!D66</f>
        <v>0</v>
      </c>
      <c r="E75" s="103">
        <f>Startliste!E66</f>
        <v>0</v>
      </c>
      <c r="F75" s="89">
        <f>Startliste!F66</f>
        <v>0</v>
      </c>
      <c r="G75" s="430">
        <f>Startliste!G66</f>
        <v>0</v>
      </c>
      <c r="H75" s="431"/>
      <c r="I75" s="295"/>
      <c r="J75" s="432"/>
      <c r="K75" s="431"/>
      <c r="L75" s="295"/>
      <c r="M75" s="295"/>
      <c r="N75" s="432"/>
      <c r="O75" s="425"/>
      <c r="P75" s="425"/>
      <c r="Q75" s="425"/>
      <c r="R75" s="426"/>
    </row>
    <row r="76" spans="1:18" ht="24" customHeight="1" x14ac:dyDescent="0.2">
      <c r="A76" s="155">
        <f>Startliste!A67</f>
        <v>66</v>
      </c>
      <c r="B76" s="103" t="str">
        <f>Startliste!B67</f>
        <v>AL</v>
      </c>
      <c r="C76" s="102">
        <f>Startliste!C67</f>
        <v>0</v>
      </c>
      <c r="D76" s="157">
        <f>Startliste!D67</f>
        <v>0</v>
      </c>
      <c r="E76" s="103">
        <f>Startliste!E67</f>
        <v>0</v>
      </c>
      <c r="F76" s="89">
        <f>Startliste!F67</f>
        <v>0</v>
      </c>
      <c r="G76" s="430">
        <f>Startliste!G67</f>
        <v>0</v>
      </c>
      <c r="H76" s="431"/>
      <c r="I76" s="295"/>
      <c r="J76" s="432"/>
      <c r="K76" s="431"/>
      <c r="L76" s="295"/>
      <c r="M76" s="295"/>
      <c r="N76" s="432"/>
      <c r="O76" s="425"/>
      <c r="P76" s="425"/>
      <c r="Q76" s="425"/>
      <c r="R76" s="426"/>
    </row>
    <row r="77" spans="1:18" ht="24" customHeight="1" thickBot="1" x14ac:dyDescent="0.25">
      <c r="A77" s="155"/>
      <c r="B77" s="103"/>
      <c r="C77" s="102"/>
      <c r="D77" s="157"/>
      <c r="E77" s="103"/>
      <c r="F77" s="89"/>
      <c r="G77" s="430"/>
      <c r="H77" s="433"/>
      <c r="I77" s="434"/>
      <c r="J77" s="435"/>
      <c r="K77" s="433"/>
      <c r="L77" s="434"/>
      <c r="M77" s="434"/>
      <c r="N77" s="435"/>
      <c r="O77" s="425"/>
      <c r="P77" s="425"/>
      <c r="Q77" s="425"/>
      <c r="R77" s="426"/>
    </row>
    <row r="79" spans="1:18" x14ac:dyDescent="0.2">
      <c r="A79" s="293"/>
      <c r="C79" s="293"/>
      <c r="F79" s="299" t="s">
        <v>226</v>
      </c>
      <c r="G79" s="297"/>
    </row>
    <row r="80" spans="1:18" x14ac:dyDescent="0.2">
      <c r="A80" s="293"/>
      <c r="C80" s="293"/>
      <c r="F80" s="299" t="s">
        <v>227</v>
      </c>
      <c r="G80" s="297"/>
    </row>
    <row r="81" spans="1:7" x14ac:dyDescent="0.2">
      <c r="A81" s="293"/>
      <c r="C81" s="293"/>
      <c r="G81" s="297"/>
    </row>
    <row r="82" spans="1:7" x14ac:dyDescent="0.2">
      <c r="A82" s="293"/>
      <c r="C82" s="293"/>
      <c r="G82" s="297"/>
    </row>
    <row r="83" spans="1:7" x14ac:dyDescent="0.2">
      <c r="A83" s="293"/>
      <c r="C83" s="293"/>
      <c r="G83" s="297"/>
    </row>
    <row r="84" spans="1:7" x14ac:dyDescent="0.2">
      <c r="A84" s="293"/>
      <c r="C84" s="293"/>
      <c r="G84" s="297"/>
    </row>
  </sheetData>
  <mergeCells count="1">
    <mergeCell ref="B9:C9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32" max="17" man="1"/>
    <brk id="54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101"/>
  <sheetViews>
    <sheetView view="pageBreakPreview" zoomScaleNormal="100" zoomScaleSheetLayoutView="100" workbookViewId="0">
      <pane xSplit="5" ySplit="1" topLeftCell="F17" activePane="bottomRight" state="frozen"/>
      <selection pane="topRight" activeCell="F1" sqref="F1"/>
      <selection pane="bottomLeft" activeCell="A2" sqref="A2"/>
      <selection pane="bottomRight" activeCell="AM1" sqref="AM1:AN1"/>
    </sheetView>
  </sheetViews>
  <sheetFormatPr defaultColWidth="8.7109375" defaultRowHeight="12.75" customHeight="1" x14ac:dyDescent="0.2"/>
  <cols>
    <col min="1" max="1" width="4.7109375" style="92" customWidth="1"/>
    <col min="2" max="2" width="3.7109375" style="54" customWidth="1"/>
    <col min="3" max="3" width="3.7109375" style="70" customWidth="1"/>
    <col min="4" max="4" width="5.140625" style="14" customWidth="1"/>
    <col min="5" max="5" width="16.7109375" style="54" customWidth="1"/>
    <col min="6" max="6" width="16.5703125" style="34" customWidth="1"/>
    <col min="7" max="7" width="21.7109375" style="46" hidden="1" customWidth="1"/>
    <col min="8" max="8" width="8.7109375" style="72" hidden="1" customWidth="1"/>
    <col min="9" max="10" width="9.7109375" style="13" hidden="1" customWidth="1"/>
    <col min="11" max="11" width="8.7109375" style="32" hidden="1" customWidth="1"/>
    <col min="12" max="12" width="4.7109375" style="51" hidden="1" customWidth="1"/>
    <col min="13" max="14" width="9.7109375" style="34" hidden="1" customWidth="1"/>
    <col min="15" max="15" width="8.7109375" style="32" hidden="1" customWidth="1"/>
    <col min="16" max="16" width="4.7109375" style="51" hidden="1" customWidth="1"/>
    <col min="17" max="18" width="9.7109375" style="34" hidden="1" customWidth="1"/>
    <col min="19" max="19" width="8.7109375" style="32" hidden="1" customWidth="1"/>
    <col min="20" max="20" width="4.7109375" style="51" hidden="1" customWidth="1"/>
    <col min="21" max="22" width="9.7109375" style="34" hidden="1" customWidth="1"/>
    <col min="23" max="23" width="8.7109375" style="32" hidden="1" customWidth="1"/>
    <col min="24" max="24" width="4.7109375" style="51" hidden="1" customWidth="1"/>
    <col min="25" max="26" width="9.7109375" style="34" hidden="1" customWidth="1"/>
    <col min="27" max="27" width="8.7109375" style="32" hidden="1" customWidth="1"/>
    <col min="28" max="28" width="4.7109375" style="51" hidden="1" customWidth="1"/>
    <col min="29" max="29" width="8.85546875" style="39" hidden="1" customWidth="1"/>
    <col min="30" max="30" width="5.7109375" style="34" hidden="1" customWidth="1"/>
    <col min="31" max="31" width="7.7109375" style="60" hidden="1" customWidth="1"/>
    <col min="32" max="32" width="7.7109375" style="34" hidden="1" customWidth="1"/>
    <col min="33" max="33" width="7.7109375" style="60" customWidth="1"/>
    <col min="34" max="34" width="7.7109375" style="34" hidden="1" customWidth="1"/>
    <col min="35" max="35" width="7.7109375" style="60" customWidth="1"/>
    <col min="36" max="36" width="7.7109375" style="34" hidden="1" customWidth="1"/>
    <col min="37" max="37" width="7.7109375" style="60" customWidth="1"/>
    <col min="38" max="38" width="7.7109375" style="34" hidden="1" customWidth="1"/>
    <col min="39" max="39" width="7.7109375" style="60" customWidth="1"/>
    <col min="40" max="40" width="7.7109375" style="34" hidden="1" customWidth="1"/>
    <col min="41" max="41" width="7.7109375" style="35" hidden="1" customWidth="1"/>
    <col min="42" max="42" width="7.7109375" style="14" hidden="1" customWidth="1"/>
    <col min="43" max="43" width="12.7109375" style="35" hidden="1" customWidth="1"/>
  </cols>
  <sheetData>
    <row r="1" spans="1:43" s="306" customFormat="1" ht="25.5" customHeight="1" x14ac:dyDescent="0.2">
      <c r="A1" s="110" t="str">
        <f>Startliste!A1</f>
        <v>Rygnr.</v>
      </c>
      <c r="B1" s="693" t="str">
        <f>Startliste!B1</f>
        <v>Klasse</v>
      </c>
      <c r="C1" s="694"/>
      <c r="D1" s="110" t="s">
        <v>32</v>
      </c>
      <c r="E1" s="111" t="str">
        <f>Startliste!E1</f>
        <v>Fornavn</v>
      </c>
      <c r="F1" s="112" t="str">
        <f>Startliste!F1</f>
        <v>Efternavn</v>
      </c>
      <c r="G1" s="112" t="str">
        <f>Startliste!G1</f>
        <v>Hest</v>
      </c>
      <c r="H1" s="301" t="s">
        <v>33</v>
      </c>
      <c r="I1" s="302" t="s">
        <v>34</v>
      </c>
      <c r="J1" s="302" t="s">
        <v>35</v>
      </c>
      <c r="K1" s="303" t="s">
        <v>36</v>
      </c>
      <c r="L1" s="301" t="s">
        <v>37</v>
      </c>
      <c r="M1" s="112" t="s">
        <v>38</v>
      </c>
      <c r="N1" s="112" t="s">
        <v>40</v>
      </c>
      <c r="O1" s="303" t="s">
        <v>36</v>
      </c>
      <c r="P1" s="301" t="s">
        <v>37</v>
      </c>
      <c r="Q1" s="112" t="s">
        <v>41</v>
      </c>
      <c r="R1" s="112" t="s">
        <v>43</v>
      </c>
      <c r="S1" s="303" t="s">
        <v>36</v>
      </c>
      <c r="T1" s="301" t="s">
        <v>37</v>
      </c>
      <c r="U1" s="112" t="s">
        <v>44</v>
      </c>
      <c r="V1" s="112" t="s">
        <v>46</v>
      </c>
      <c r="W1" s="303" t="s">
        <v>36</v>
      </c>
      <c r="X1" s="301" t="s">
        <v>37</v>
      </c>
      <c r="Y1" s="112" t="s">
        <v>47</v>
      </c>
      <c r="Z1" s="112" t="s">
        <v>49</v>
      </c>
      <c r="AA1" s="303" t="s">
        <v>36</v>
      </c>
      <c r="AB1" s="301" t="s">
        <v>37</v>
      </c>
      <c r="AC1" s="301" t="s">
        <v>50</v>
      </c>
      <c r="AD1" s="304"/>
      <c r="AE1" s="694" t="s">
        <v>51</v>
      </c>
      <c r="AF1" s="694"/>
      <c r="AG1" s="694" t="s">
        <v>52</v>
      </c>
      <c r="AH1" s="694"/>
      <c r="AI1" s="713" t="s">
        <v>53</v>
      </c>
      <c r="AJ1" s="714"/>
      <c r="AK1" s="713" t="s">
        <v>54</v>
      </c>
      <c r="AL1" s="714"/>
      <c r="AM1" s="694" t="s">
        <v>55</v>
      </c>
      <c r="AN1" s="694"/>
      <c r="AO1" s="711" t="s">
        <v>56</v>
      </c>
      <c r="AP1" s="712"/>
      <c r="AQ1" s="305" t="s">
        <v>57</v>
      </c>
    </row>
    <row r="2" spans="1:43" ht="33" customHeight="1" x14ac:dyDescent="0.2">
      <c r="A2" s="157">
        <f>Udholdenhed!A2</f>
        <v>1</v>
      </c>
      <c r="B2" s="158" t="str">
        <f>Startliste!B2</f>
        <v>AL</v>
      </c>
      <c r="C2" s="159">
        <f>Udholdenhed!C2</f>
        <v>0</v>
      </c>
      <c r="D2" s="160">
        <f>Udholdenhed!D2</f>
        <v>0</v>
      </c>
      <c r="E2" s="161">
        <f>Startliste!E2</f>
        <v>0</v>
      </c>
      <c r="F2" s="162">
        <f>Startliste!F2</f>
        <v>0</v>
      </c>
      <c r="G2" s="163">
        <f>Startliste!G2</f>
        <v>0</v>
      </c>
      <c r="H2" s="164">
        <f>IF((C2=1),Idealtider!$K$3,IF((C2=2),Idealtider!$L$3,IF((C2=3),Idealtider!$M$3,IF((C2=4),Idealtider!$N$3,))))</f>
        <v>0</v>
      </c>
      <c r="I2" s="165">
        <v>0.41666666666666702</v>
      </c>
      <c r="J2" s="166"/>
      <c r="K2" s="167">
        <f t="shared" ref="K2:K33" si="0">IF(((((J2-I2)-H2)-(2/216000))&lt;0),0,(((J2-I2)-H2)-(2/216000)))</f>
        <v>0</v>
      </c>
      <c r="L2" s="168">
        <f t="shared" ref="L2:L33" si="1">IF((K2=0),0,(IF((MINUTE(K2)=0),10,(IF((MINUTE(K2)=1),30,(IF((MINUTE(K2)=2),60,100)))))))</f>
        <v>0</v>
      </c>
      <c r="M2" s="165">
        <f t="shared" ref="M2:M33" si="2">IF((K2=0),((I2+H2)+(12.5/3600)),(J2+(12.5/3600)))</f>
        <v>0.42013888888888923</v>
      </c>
      <c r="N2" s="166"/>
      <c r="O2" s="167">
        <f>Terræn!$J2</f>
        <v>0</v>
      </c>
      <c r="P2" s="168">
        <f t="shared" ref="P2:P33" si="3">IF((O2=0),0,(IF((MINUTE(O2)=0),10,(IF((MINUTE(O2)=1),30,(IF((MINUTE(O2)=2),60,100)))))))</f>
        <v>0</v>
      </c>
      <c r="Q2" s="165">
        <f>IF((O2=0),((M2+Terræn!G2)+(12.5/3600)),(N2+(12.5/3600)))</f>
        <v>0.42361111111111144</v>
      </c>
      <c r="R2" s="166"/>
      <c r="S2" s="167">
        <f t="shared" ref="S2:S33" si="4">IF(((((R2-Q2)-H2)-(2/216000))&lt;0),0,(((R2-Q2)-H2)-(2/216000)))</f>
        <v>0</v>
      </c>
      <c r="T2" s="168">
        <f t="shared" ref="T2:T33" si="5">IF((S2=0),0,(IF((MINUTE(S2)=0),10,(IF((MINUTE(S2)=1),30,(IF((MINUTE(S2)=2),60,100)))))))</f>
        <v>0</v>
      </c>
      <c r="U2" s="165">
        <f t="shared" ref="U2:U33" si="6">IF((S2=0),((Q2+H2)+(12.5/3600)),(R2+(12.5/3600)))</f>
        <v>0.42708333333333365</v>
      </c>
      <c r="V2" s="166"/>
      <c r="W2" s="167">
        <f t="shared" ref="W2:W33" si="7">IF(((((V2-U2)-H2)-(2/216000))&lt;0),0,(((V2-U2)-H2)-(2/216000)))</f>
        <v>0</v>
      </c>
      <c r="X2" s="168">
        <f t="shared" ref="X2:X33" si="8">IF((W2=0),0,(IF((MINUTE(W2)=0),10,(IF((MINUTE(W2)=1),30,(IF((MINUTE(W2)=2),60,100)))))))</f>
        <v>0</v>
      </c>
      <c r="Y2" s="165">
        <f t="shared" ref="Y2:Y33" si="9">IF((W2=0),((U2+H2)+(12.5/3600)),(V2+(12.5/3600)))</f>
        <v>0.43055555555555586</v>
      </c>
      <c r="Z2" s="166"/>
      <c r="AA2" s="167">
        <f t="shared" ref="AA2:AA33" si="10">IF(((((Z2-Y2)-H2)-(2/216000))&lt;0),0,(((Z2-Y2)-H2)-(2/216000)))</f>
        <v>0</v>
      </c>
      <c r="AB2" s="168">
        <f t="shared" ref="AB2:AB33" si="11">IF((AA2=0),0,(IF((MINUTE(AA2)=0),10,(IF((MINUTE(AA2)=1),30,(IF((MINUTE(AA2)=2),60,100)))))))</f>
        <v>0</v>
      </c>
      <c r="AC2" s="169">
        <f t="shared" ref="AC2:AC33" si="12">IF(((((AB2+X2)+T2)+L2)&lt;100),(((AB2+X2)+T2)+L2),100)</f>
        <v>0</v>
      </c>
      <c r="AE2" s="170"/>
      <c r="AF2" s="171"/>
      <c r="AG2" s="162"/>
      <c r="AH2" s="172"/>
      <c r="AI2" s="87"/>
      <c r="AJ2" s="88"/>
      <c r="AK2" s="87"/>
      <c r="AL2" s="88"/>
      <c r="AM2" s="87"/>
      <c r="AN2" s="41"/>
      <c r="AO2" s="38">
        <f t="shared" ref="AO2:AO31" si="13">IF((AM2&gt;72),100,IF((AK2&gt;72),60,IF((AI2&gt;72),30,IF((AG2&gt;72),10,0))))</f>
        <v>0</v>
      </c>
      <c r="AP2" s="16">
        <f t="shared" ref="AP2:AP31" si="14">IF((AN2&gt;72),100,IF((AL2&gt;72),60,IF((AJ2&gt;72),30,IF((AH2&gt;72),10,0))))</f>
        <v>0</v>
      </c>
      <c r="AQ2" s="66">
        <f t="shared" ref="AQ2:AQ31" si="15">(MAX(AO2,AP2))+AC2</f>
        <v>0</v>
      </c>
    </row>
    <row r="3" spans="1:43" ht="33" customHeight="1" x14ac:dyDescent="0.2">
      <c r="A3" s="155">
        <f>Udholdenhed!A3</f>
        <v>2</v>
      </c>
      <c r="B3" s="103" t="str">
        <f>Startliste!B3</f>
        <v>AL</v>
      </c>
      <c r="C3" s="102">
        <f>Udholdenhed!C3</f>
        <v>0</v>
      </c>
      <c r="D3" s="105">
        <f>Udholdenhed!D3</f>
        <v>0</v>
      </c>
      <c r="E3" s="156">
        <f>Startliste!E3</f>
        <v>0</v>
      </c>
      <c r="F3" s="89">
        <f>Startliste!F3</f>
        <v>0</v>
      </c>
      <c r="G3" s="46">
        <f>Startliste!G3</f>
        <v>0</v>
      </c>
      <c r="H3" s="58">
        <f>IF((C3=1),Idealtider!$K$3,IF((C3=2),Idealtider!$L$3,IF((C3=3),Idealtider!$M$3,IF((C3=4),Idealtider!$N$3,))))</f>
        <v>0</v>
      </c>
      <c r="I3" s="11">
        <f t="shared" ref="I3:I34" si="16">IF((D3=D2), (IF((D3=0), (I2+(12.5/3600)), I2)), (I2+(12.5/3600)))</f>
        <v>0.42013888888888923</v>
      </c>
      <c r="J3" s="49"/>
      <c r="K3" s="32">
        <f t="shared" si="0"/>
        <v>0</v>
      </c>
      <c r="L3" s="51">
        <f t="shared" si="1"/>
        <v>0</v>
      </c>
      <c r="M3" s="11">
        <f t="shared" si="2"/>
        <v>0.42361111111111144</v>
      </c>
      <c r="N3" s="49"/>
      <c r="O3" s="32">
        <f>Terræn!$J3</f>
        <v>0</v>
      </c>
      <c r="P3" s="51">
        <f t="shared" si="3"/>
        <v>0</v>
      </c>
      <c r="Q3" s="11">
        <f>IF((O3=0),((M3+Terræn!G3)+(12.5/3600)),(N3+(12.5/3600)))</f>
        <v>0.42708333333333365</v>
      </c>
      <c r="R3" s="49"/>
      <c r="S3" s="32">
        <f t="shared" si="4"/>
        <v>0</v>
      </c>
      <c r="T3" s="51">
        <f t="shared" si="5"/>
        <v>0</v>
      </c>
      <c r="U3" s="11">
        <f t="shared" si="6"/>
        <v>0.43055555555555586</v>
      </c>
      <c r="V3" s="49"/>
      <c r="W3" s="32">
        <f t="shared" si="7"/>
        <v>0</v>
      </c>
      <c r="X3" s="51">
        <f t="shared" si="8"/>
        <v>0</v>
      </c>
      <c r="Y3" s="11">
        <f t="shared" si="9"/>
        <v>0.43402777777777807</v>
      </c>
      <c r="Z3" s="49"/>
      <c r="AA3" s="32">
        <f t="shared" si="10"/>
        <v>0</v>
      </c>
      <c r="AB3" s="51">
        <f t="shared" si="11"/>
        <v>0</v>
      </c>
      <c r="AC3" s="50">
        <f t="shared" si="12"/>
        <v>0</v>
      </c>
      <c r="AE3" s="34"/>
      <c r="AF3" s="10"/>
      <c r="AG3" s="89"/>
      <c r="AH3" s="90"/>
      <c r="AI3" s="89"/>
      <c r="AJ3" s="90"/>
      <c r="AK3" s="89"/>
      <c r="AL3" s="90"/>
      <c r="AM3" s="89"/>
      <c r="AN3" s="18"/>
      <c r="AO3" s="35">
        <f t="shared" si="13"/>
        <v>0</v>
      </c>
      <c r="AP3" s="63">
        <f t="shared" si="14"/>
        <v>0</v>
      </c>
      <c r="AQ3" s="25">
        <f t="shared" si="15"/>
        <v>0</v>
      </c>
    </row>
    <row r="4" spans="1:43" ht="33" customHeight="1" x14ac:dyDescent="0.2">
      <c r="A4" s="155">
        <f>Udholdenhed!A4</f>
        <v>3</v>
      </c>
      <c r="B4" s="103" t="str">
        <f>Startliste!B4</f>
        <v>AL</v>
      </c>
      <c r="C4" s="102">
        <f>Udholdenhed!C4</f>
        <v>0</v>
      </c>
      <c r="D4" s="105">
        <f>Udholdenhed!D4</f>
        <v>0</v>
      </c>
      <c r="E4" s="156">
        <f>Startliste!E4</f>
        <v>0</v>
      </c>
      <c r="F4" s="89">
        <f>Startliste!F4</f>
        <v>0</v>
      </c>
      <c r="G4" s="46">
        <f>Startliste!G4</f>
        <v>0</v>
      </c>
      <c r="H4" s="58">
        <f>IF((C4=1),Idealtider!$K$3,IF((C4=2),Idealtider!$L$3,IF((C4=3),Idealtider!$M$3,IF((C4=4),Idealtider!$N$3,))))</f>
        <v>0</v>
      </c>
      <c r="I4" s="11">
        <f t="shared" si="16"/>
        <v>0.42361111111111144</v>
      </c>
      <c r="J4" s="49"/>
      <c r="K4" s="32">
        <f t="shared" si="0"/>
        <v>0</v>
      </c>
      <c r="L4" s="51">
        <f t="shared" si="1"/>
        <v>0</v>
      </c>
      <c r="M4" s="11">
        <f t="shared" si="2"/>
        <v>0.42708333333333365</v>
      </c>
      <c r="N4" s="49"/>
      <c r="O4" s="32">
        <f>Terræn!$J4</f>
        <v>0</v>
      </c>
      <c r="P4" s="51">
        <f t="shared" si="3"/>
        <v>0</v>
      </c>
      <c r="Q4" s="11">
        <f>IF((O4=0),((M4+Terræn!G4)+(12.5/3600)),(N4+(12.5/3600)))</f>
        <v>0.43055555555555586</v>
      </c>
      <c r="R4" s="49"/>
      <c r="S4" s="32">
        <f t="shared" si="4"/>
        <v>0</v>
      </c>
      <c r="T4" s="51">
        <f t="shared" si="5"/>
        <v>0</v>
      </c>
      <c r="U4" s="11">
        <f t="shared" si="6"/>
        <v>0.43402777777777807</v>
      </c>
      <c r="V4" s="49"/>
      <c r="W4" s="32">
        <f t="shared" si="7"/>
        <v>0</v>
      </c>
      <c r="X4" s="51">
        <f t="shared" si="8"/>
        <v>0</v>
      </c>
      <c r="Y4" s="11">
        <f t="shared" si="9"/>
        <v>0.43750000000000028</v>
      </c>
      <c r="Z4" s="49"/>
      <c r="AA4" s="32">
        <f t="shared" si="10"/>
        <v>0</v>
      </c>
      <c r="AB4" s="51">
        <f t="shared" si="11"/>
        <v>0</v>
      </c>
      <c r="AC4" s="50">
        <f t="shared" si="12"/>
        <v>0</v>
      </c>
      <c r="AE4" s="34"/>
      <c r="AF4" s="10"/>
      <c r="AG4" s="89"/>
      <c r="AH4" s="90"/>
      <c r="AI4" s="89"/>
      <c r="AJ4" s="90"/>
      <c r="AK4" s="89"/>
      <c r="AL4" s="90"/>
      <c r="AM4" s="89"/>
      <c r="AN4" s="18"/>
      <c r="AO4" s="35">
        <f t="shared" si="13"/>
        <v>0</v>
      </c>
      <c r="AP4" s="63">
        <f t="shared" si="14"/>
        <v>0</v>
      </c>
      <c r="AQ4" s="25">
        <f t="shared" si="15"/>
        <v>0</v>
      </c>
    </row>
    <row r="5" spans="1:43" ht="33" customHeight="1" x14ac:dyDescent="0.2">
      <c r="A5" s="155">
        <f>Udholdenhed!A5</f>
        <v>4</v>
      </c>
      <c r="B5" s="103" t="str">
        <f>Startliste!B5</f>
        <v>AL</v>
      </c>
      <c r="C5" s="102">
        <f>Udholdenhed!C5</f>
        <v>0</v>
      </c>
      <c r="D5" s="105">
        <f>Udholdenhed!D5</f>
        <v>0</v>
      </c>
      <c r="E5" s="156">
        <f>Startliste!E5</f>
        <v>0</v>
      </c>
      <c r="F5" s="89">
        <f>Startliste!F5</f>
        <v>0</v>
      </c>
      <c r="G5" s="46">
        <f>Startliste!G5</f>
        <v>0</v>
      </c>
      <c r="H5" s="58">
        <f>IF((C5=1),Idealtider!$K$3,IF((C5=2),Idealtider!$L$3,IF((C5=3),Idealtider!$M$3,IF((C5=4),Idealtider!$N$3,))))</f>
        <v>0</v>
      </c>
      <c r="I5" s="11">
        <f t="shared" si="16"/>
        <v>0.42708333333333365</v>
      </c>
      <c r="J5" s="49"/>
      <c r="K5" s="32">
        <f t="shared" si="0"/>
        <v>0</v>
      </c>
      <c r="L5" s="51">
        <f t="shared" si="1"/>
        <v>0</v>
      </c>
      <c r="M5" s="11">
        <f t="shared" si="2"/>
        <v>0.43055555555555586</v>
      </c>
      <c r="N5" s="49"/>
      <c r="O5" s="32">
        <f>Terræn!$J5</f>
        <v>0</v>
      </c>
      <c r="P5" s="51">
        <f t="shared" si="3"/>
        <v>0</v>
      </c>
      <c r="Q5" s="11">
        <f>IF((O5=0),((M5+Terræn!G5)+(12.5/3600)),(N5+(12.5/3600)))</f>
        <v>0.43402777777777807</v>
      </c>
      <c r="R5" s="49"/>
      <c r="S5" s="32">
        <f t="shared" si="4"/>
        <v>0</v>
      </c>
      <c r="T5" s="51">
        <f t="shared" si="5"/>
        <v>0</v>
      </c>
      <c r="U5" s="11">
        <f t="shared" si="6"/>
        <v>0.43750000000000028</v>
      </c>
      <c r="V5" s="49"/>
      <c r="W5" s="32">
        <f t="shared" si="7"/>
        <v>0</v>
      </c>
      <c r="X5" s="51">
        <f t="shared" si="8"/>
        <v>0</v>
      </c>
      <c r="Y5" s="11">
        <f t="shared" si="9"/>
        <v>0.44097222222222249</v>
      </c>
      <c r="AA5" s="32">
        <f t="shared" si="10"/>
        <v>0</v>
      </c>
      <c r="AB5" s="51">
        <f t="shared" si="11"/>
        <v>0</v>
      </c>
      <c r="AC5" s="50">
        <f t="shared" si="12"/>
        <v>0</v>
      </c>
      <c r="AE5" s="34"/>
      <c r="AF5" s="10"/>
      <c r="AG5" s="89"/>
      <c r="AH5" s="90"/>
      <c r="AI5" s="89"/>
      <c r="AJ5" s="90"/>
      <c r="AK5" s="89"/>
      <c r="AL5" s="90"/>
      <c r="AM5" s="89"/>
      <c r="AN5" s="18"/>
      <c r="AO5" s="35">
        <f t="shared" si="13"/>
        <v>0</v>
      </c>
      <c r="AP5" s="63">
        <f t="shared" si="14"/>
        <v>0</v>
      </c>
      <c r="AQ5" s="25">
        <f t="shared" si="15"/>
        <v>0</v>
      </c>
    </row>
    <row r="6" spans="1:43" ht="33" customHeight="1" x14ac:dyDescent="0.2">
      <c r="A6" s="155">
        <f>Udholdenhed!A6</f>
        <v>5</v>
      </c>
      <c r="B6" s="103" t="str">
        <f>Startliste!B6</f>
        <v>AL</v>
      </c>
      <c r="C6" s="102">
        <f>Udholdenhed!C6</f>
        <v>0</v>
      </c>
      <c r="D6" s="105">
        <f>Udholdenhed!D6</f>
        <v>0</v>
      </c>
      <c r="E6" s="156">
        <f>Startliste!E6</f>
        <v>0</v>
      </c>
      <c r="F6" s="89">
        <f>Startliste!F6</f>
        <v>0</v>
      </c>
      <c r="G6" s="46">
        <f>Startliste!G6</f>
        <v>0</v>
      </c>
      <c r="H6" s="58">
        <f>IF((C6=1),Idealtider!$K$3,IF((C6=2),Idealtider!$L$3,IF((C6=3),Idealtider!$M$3,IF((C6=4),Idealtider!$N$3,))))</f>
        <v>0</v>
      </c>
      <c r="I6" s="11">
        <f t="shared" si="16"/>
        <v>0.43055555555555586</v>
      </c>
      <c r="J6" s="49"/>
      <c r="K6" s="32">
        <f t="shared" si="0"/>
        <v>0</v>
      </c>
      <c r="L6" s="51">
        <f t="shared" si="1"/>
        <v>0</v>
      </c>
      <c r="M6" s="11">
        <f t="shared" si="2"/>
        <v>0.43402777777777807</v>
      </c>
      <c r="N6" s="49"/>
      <c r="O6" s="32">
        <f>Terræn!$J6</f>
        <v>0</v>
      </c>
      <c r="P6" s="51">
        <f t="shared" si="3"/>
        <v>0</v>
      </c>
      <c r="Q6" s="11">
        <f>IF((O6=0),((M6+Terræn!G6)+(12.5/3600)),(N6+(12.5/3600)))</f>
        <v>0.43750000000000028</v>
      </c>
      <c r="R6" s="49"/>
      <c r="S6" s="32">
        <f t="shared" si="4"/>
        <v>0</v>
      </c>
      <c r="T6" s="51">
        <f t="shared" si="5"/>
        <v>0</v>
      </c>
      <c r="U6" s="11">
        <f t="shared" si="6"/>
        <v>0.44097222222222249</v>
      </c>
      <c r="V6" s="49"/>
      <c r="W6" s="32">
        <f t="shared" si="7"/>
        <v>0</v>
      </c>
      <c r="X6" s="51">
        <f t="shared" si="8"/>
        <v>0</v>
      </c>
      <c r="Y6" s="11">
        <f t="shared" si="9"/>
        <v>0.4444444444444447</v>
      </c>
      <c r="AA6" s="32">
        <f t="shared" si="10"/>
        <v>0</v>
      </c>
      <c r="AB6" s="51">
        <f t="shared" si="11"/>
        <v>0</v>
      </c>
      <c r="AC6" s="50">
        <f t="shared" si="12"/>
        <v>0</v>
      </c>
      <c r="AE6" s="34"/>
      <c r="AF6" s="10"/>
      <c r="AG6" s="89"/>
      <c r="AH6" s="90"/>
      <c r="AI6" s="89"/>
      <c r="AJ6" s="90"/>
      <c r="AK6" s="89"/>
      <c r="AL6" s="90"/>
      <c r="AM6" s="89"/>
      <c r="AN6" s="18"/>
      <c r="AO6" s="35">
        <f t="shared" si="13"/>
        <v>0</v>
      </c>
      <c r="AP6" s="63">
        <f t="shared" si="14"/>
        <v>0</v>
      </c>
      <c r="AQ6" s="25">
        <f t="shared" si="15"/>
        <v>0</v>
      </c>
    </row>
    <row r="7" spans="1:43" ht="33" customHeight="1" x14ac:dyDescent="0.2">
      <c r="A7" s="155">
        <f>Udholdenhed!A7</f>
        <v>6</v>
      </c>
      <c r="B7" s="103" t="str">
        <f>Startliste!B7</f>
        <v>AL</v>
      </c>
      <c r="C7" s="102">
        <f>Udholdenhed!C7</f>
        <v>0</v>
      </c>
      <c r="D7" s="105">
        <f>Udholdenhed!D7</f>
        <v>0</v>
      </c>
      <c r="E7" s="156">
        <f>Startliste!E7</f>
        <v>0</v>
      </c>
      <c r="F7" s="89">
        <f>Startliste!F7</f>
        <v>0</v>
      </c>
      <c r="G7" s="46">
        <f>Startliste!G7</f>
        <v>0</v>
      </c>
      <c r="H7" s="58">
        <f>IF((C7=1),Idealtider!$K$3,IF((C7=2),Idealtider!$L$3,IF((C7=3),Idealtider!$M$3,IF((C7=4),Idealtider!$N$3,))))</f>
        <v>0</v>
      </c>
      <c r="I7" s="11">
        <f t="shared" si="16"/>
        <v>0.43402777777777807</v>
      </c>
      <c r="J7" s="49"/>
      <c r="K7" s="32">
        <f t="shared" si="0"/>
        <v>0</v>
      </c>
      <c r="L7" s="51">
        <f t="shared" si="1"/>
        <v>0</v>
      </c>
      <c r="M7" s="11">
        <f t="shared" si="2"/>
        <v>0.43750000000000028</v>
      </c>
      <c r="N7" s="49"/>
      <c r="O7" s="32">
        <f>Terræn!$J7</f>
        <v>0</v>
      </c>
      <c r="P7" s="51">
        <f t="shared" si="3"/>
        <v>0</v>
      </c>
      <c r="Q7" s="11">
        <f>IF((O7=0),((M7+Terræn!G7)+(12.5/3600)),(N7+(12.5/3600)))</f>
        <v>0.44097222222222249</v>
      </c>
      <c r="R7" s="49"/>
      <c r="S7" s="32">
        <f t="shared" si="4"/>
        <v>0</v>
      </c>
      <c r="T7" s="51">
        <f t="shared" si="5"/>
        <v>0</v>
      </c>
      <c r="U7" s="69">
        <f t="shared" si="6"/>
        <v>0.4444444444444447</v>
      </c>
      <c r="V7" s="10"/>
      <c r="W7" s="12">
        <f t="shared" si="7"/>
        <v>0</v>
      </c>
      <c r="X7" s="23">
        <f t="shared" si="8"/>
        <v>0</v>
      </c>
      <c r="Y7" s="11">
        <f t="shared" si="9"/>
        <v>0.44791666666666691</v>
      </c>
      <c r="AA7" s="32">
        <f t="shared" si="10"/>
        <v>0</v>
      </c>
      <c r="AB7" s="51">
        <f t="shared" si="11"/>
        <v>0</v>
      </c>
      <c r="AC7" s="50">
        <f t="shared" si="12"/>
        <v>0</v>
      </c>
      <c r="AE7" s="34"/>
      <c r="AF7" s="10"/>
      <c r="AG7" s="89"/>
      <c r="AH7" s="90"/>
      <c r="AI7" s="89"/>
      <c r="AJ7" s="90"/>
      <c r="AK7" s="89"/>
      <c r="AL7" s="90"/>
      <c r="AM7" s="89"/>
      <c r="AN7" s="18"/>
      <c r="AO7" s="35">
        <f t="shared" si="13"/>
        <v>0</v>
      </c>
      <c r="AP7" s="63">
        <f t="shared" si="14"/>
        <v>0</v>
      </c>
      <c r="AQ7" s="25">
        <f t="shared" si="15"/>
        <v>0</v>
      </c>
    </row>
    <row r="8" spans="1:43" ht="33" customHeight="1" x14ac:dyDescent="0.2">
      <c r="A8" s="155">
        <f>Udholdenhed!A8</f>
        <v>7</v>
      </c>
      <c r="B8" s="103" t="str">
        <f>Startliste!B8</f>
        <v>AL</v>
      </c>
      <c r="C8" s="102">
        <f>Udholdenhed!C8</f>
        <v>0</v>
      </c>
      <c r="D8" s="105">
        <f>Udholdenhed!D8</f>
        <v>0</v>
      </c>
      <c r="E8" s="156">
        <f>Startliste!E8</f>
        <v>0</v>
      </c>
      <c r="F8" s="89">
        <f>Startliste!F8</f>
        <v>0</v>
      </c>
      <c r="G8" s="46">
        <f>Startliste!G8</f>
        <v>0</v>
      </c>
      <c r="H8" s="58">
        <f>IF((C8=1),Idealtider!$K$3,IF((C8=2),Idealtider!$L$3,IF((C8=3),Idealtider!$M$3,IF((C8=4),Idealtider!$N$3,))))</f>
        <v>0</v>
      </c>
      <c r="I8" s="11">
        <f t="shared" si="16"/>
        <v>0.43750000000000028</v>
      </c>
      <c r="J8" s="49"/>
      <c r="K8" s="32">
        <f t="shared" si="0"/>
        <v>0</v>
      </c>
      <c r="L8" s="51">
        <f t="shared" si="1"/>
        <v>0</v>
      </c>
      <c r="M8" s="11">
        <f t="shared" si="2"/>
        <v>0.44097222222222249</v>
      </c>
      <c r="N8" s="49"/>
      <c r="O8" s="32">
        <f>Terræn!$J8</f>
        <v>0</v>
      </c>
      <c r="P8" s="51">
        <f t="shared" si="3"/>
        <v>0</v>
      </c>
      <c r="Q8" s="11">
        <f>IF((O8=0),((M8+Terræn!G8)+(12.5/3600)),(N8+(12.5/3600)))</f>
        <v>0.4444444444444447</v>
      </c>
      <c r="R8" s="49"/>
      <c r="S8" s="32">
        <f t="shared" si="4"/>
        <v>0</v>
      </c>
      <c r="T8" s="51">
        <f t="shared" si="5"/>
        <v>0</v>
      </c>
      <c r="U8" s="69">
        <f t="shared" si="6"/>
        <v>0.44791666666666691</v>
      </c>
      <c r="V8" s="26"/>
      <c r="W8" s="12">
        <f t="shared" si="7"/>
        <v>0</v>
      </c>
      <c r="X8" s="23">
        <f t="shared" si="8"/>
        <v>0</v>
      </c>
      <c r="Y8" s="11">
        <f t="shared" si="9"/>
        <v>0.45138888888888912</v>
      </c>
      <c r="AA8" s="32">
        <f t="shared" si="10"/>
        <v>0</v>
      </c>
      <c r="AB8" s="51">
        <f t="shared" si="11"/>
        <v>0</v>
      </c>
      <c r="AC8" s="50">
        <f t="shared" si="12"/>
        <v>0</v>
      </c>
      <c r="AE8" s="34"/>
      <c r="AF8" s="10"/>
      <c r="AG8" s="89"/>
      <c r="AH8" s="90"/>
      <c r="AI8" s="89"/>
      <c r="AJ8" s="90"/>
      <c r="AK8" s="89"/>
      <c r="AL8" s="90"/>
      <c r="AM8" s="89"/>
      <c r="AN8" s="18"/>
      <c r="AO8" s="35">
        <f t="shared" si="13"/>
        <v>0</v>
      </c>
      <c r="AP8" s="63">
        <f t="shared" si="14"/>
        <v>0</v>
      </c>
      <c r="AQ8" s="25">
        <f t="shared" si="15"/>
        <v>0</v>
      </c>
    </row>
    <row r="9" spans="1:43" ht="33" customHeight="1" x14ac:dyDescent="0.2">
      <c r="A9" s="155">
        <f>Udholdenhed!A9</f>
        <v>8</v>
      </c>
      <c r="B9" s="103" t="str">
        <f>Startliste!B9</f>
        <v>AL</v>
      </c>
      <c r="C9" s="102">
        <f>Udholdenhed!C9</f>
        <v>0</v>
      </c>
      <c r="D9" s="105">
        <f>Udholdenhed!D9</f>
        <v>0</v>
      </c>
      <c r="E9" s="156">
        <f>Startliste!E9</f>
        <v>0</v>
      </c>
      <c r="F9" s="89">
        <f>Startliste!F9</f>
        <v>0</v>
      </c>
      <c r="G9" s="46">
        <f>Startliste!G9</f>
        <v>0</v>
      </c>
      <c r="H9" s="58">
        <f>IF((C9=1),Idealtider!$K$3,IF((C9=2),Idealtider!$L$3,IF((C9=3),Idealtider!$M$3,IF((C9=4),Idealtider!$N$3,))))</f>
        <v>0</v>
      </c>
      <c r="I9" s="11">
        <f t="shared" si="16"/>
        <v>0.44097222222222249</v>
      </c>
      <c r="J9" s="49"/>
      <c r="K9" s="32">
        <f t="shared" si="0"/>
        <v>0</v>
      </c>
      <c r="L9" s="51">
        <f t="shared" si="1"/>
        <v>0</v>
      </c>
      <c r="M9" s="11">
        <f t="shared" si="2"/>
        <v>0.4444444444444447</v>
      </c>
      <c r="N9" s="49"/>
      <c r="O9" s="32">
        <f>Terræn!$J9</f>
        <v>0</v>
      </c>
      <c r="P9" s="51">
        <f t="shared" si="3"/>
        <v>0</v>
      </c>
      <c r="Q9" s="11">
        <f>IF((O9=0),((M9+Terræn!G9)+(12.5/3600)),(N9+(12.5/3600)))</f>
        <v>0.44791666666666691</v>
      </c>
      <c r="R9" s="49"/>
      <c r="S9" s="32">
        <f t="shared" si="4"/>
        <v>0</v>
      </c>
      <c r="T9" s="51">
        <f t="shared" si="5"/>
        <v>0</v>
      </c>
      <c r="U9" s="69">
        <f t="shared" si="6"/>
        <v>0.45138888888888912</v>
      </c>
      <c r="V9" s="26"/>
      <c r="W9" s="12">
        <f t="shared" si="7"/>
        <v>0</v>
      </c>
      <c r="X9" s="23">
        <f t="shared" si="8"/>
        <v>0</v>
      </c>
      <c r="Y9" s="11">
        <f t="shared" si="9"/>
        <v>0.45486111111111133</v>
      </c>
      <c r="AA9" s="32">
        <f t="shared" si="10"/>
        <v>0</v>
      </c>
      <c r="AB9" s="51">
        <f t="shared" si="11"/>
        <v>0</v>
      </c>
      <c r="AC9" s="50">
        <f t="shared" si="12"/>
        <v>0</v>
      </c>
      <c r="AE9" s="34"/>
      <c r="AF9" s="10"/>
      <c r="AG9" s="89"/>
      <c r="AH9" s="90"/>
      <c r="AI9" s="89"/>
      <c r="AJ9" s="90"/>
      <c r="AK9" s="89"/>
      <c r="AL9" s="90"/>
      <c r="AM9" s="89"/>
      <c r="AN9" s="18"/>
      <c r="AO9" s="35">
        <f t="shared" si="13"/>
        <v>0</v>
      </c>
      <c r="AP9" s="63">
        <f t="shared" si="14"/>
        <v>0</v>
      </c>
      <c r="AQ9" s="25">
        <f t="shared" si="15"/>
        <v>0</v>
      </c>
    </row>
    <row r="10" spans="1:43" ht="33" customHeight="1" x14ac:dyDescent="0.2">
      <c r="A10" s="155">
        <f>Udholdenhed!A10</f>
        <v>9</v>
      </c>
      <c r="B10" s="103" t="str">
        <f>Startliste!B10</f>
        <v>AL</v>
      </c>
      <c r="C10" s="102">
        <f>Udholdenhed!C10</f>
        <v>0</v>
      </c>
      <c r="D10" s="105">
        <f>Udholdenhed!D10</f>
        <v>0</v>
      </c>
      <c r="E10" s="156">
        <f>Startliste!E10</f>
        <v>0</v>
      </c>
      <c r="F10" s="89">
        <f>Startliste!F10</f>
        <v>0</v>
      </c>
      <c r="G10" s="46">
        <f>Startliste!G10</f>
        <v>0</v>
      </c>
      <c r="H10" s="58">
        <f>IF((C10=1),Idealtider!$K$3,IF((C10=2),Idealtider!$L$3,IF((C10=3),Idealtider!$M$3,IF((C10=4),Idealtider!$N$3,))))</f>
        <v>0</v>
      </c>
      <c r="I10" s="11">
        <f t="shared" si="16"/>
        <v>0.4444444444444447</v>
      </c>
      <c r="J10" s="49"/>
      <c r="K10" s="32">
        <f t="shared" si="0"/>
        <v>0</v>
      </c>
      <c r="L10" s="51">
        <f t="shared" si="1"/>
        <v>0</v>
      </c>
      <c r="M10" s="11">
        <f t="shared" si="2"/>
        <v>0.44791666666666691</v>
      </c>
      <c r="N10" s="49"/>
      <c r="O10" s="32">
        <f>Terræn!$J10</f>
        <v>0</v>
      </c>
      <c r="P10" s="51">
        <f t="shared" si="3"/>
        <v>0</v>
      </c>
      <c r="Q10" s="11">
        <f>IF((O10=0),((M10+Terræn!G10)+(12.5/3600)),(N10+(12.5/3600)))</f>
        <v>0.45138888888888912</v>
      </c>
      <c r="R10" s="49"/>
      <c r="S10" s="32">
        <f t="shared" si="4"/>
        <v>0</v>
      </c>
      <c r="T10" s="51">
        <f t="shared" si="5"/>
        <v>0</v>
      </c>
      <c r="U10" s="69">
        <f t="shared" si="6"/>
        <v>0.45486111111111133</v>
      </c>
      <c r="V10" s="26"/>
      <c r="W10" s="12">
        <f t="shared" si="7"/>
        <v>0</v>
      </c>
      <c r="X10" s="23">
        <f t="shared" si="8"/>
        <v>0</v>
      </c>
      <c r="Y10" s="11">
        <f t="shared" si="9"/>
        <v>0.45833333333333354</v>
      </c>
      <c r="AA10" s="32">
        <f t="shared" si="10"/>
        <v>0</v>
      </c>
      <c r="AB10" s="51">
        <f t="shared" si="11"/>
        <v>0</v>
      </c>
      <c r="AC10" s="50">
        <f t="shared" si="12"/>
        <v>0</v>
      </c>
      <c r="AE10" s="34"/>
      <c r="AF10" s="10"/>
      <c r="AG10" s="89"/>
      <c r="AH10" s="90"/>
      <c r="AI10" s="89"/>
      <c r="AJ10" s="90"/>
      <c r="AK10" s="89"/>
      <c r="AL10" s="90"/>
      <c r="AM10" s="89"/>
      <c r="AN10" s="18"/>
      <c r="AO10" s="35">
        <f t="shared" si="13"/>
        <v>0</v>
      </c>
      <c r="AP10" s="63">
        <f t="shared" si="14"/>
        <v>0</v>
      </c>
      <c r="AQ10" s="25">
        <f t="shared" si="15"/>
        <v>0</v>
      </c>
    </row>
    <row r="11" spans="1:43" ht="33" customHeight="1" x14ac:dyDescent="0.2">
      <c r="A11" s="155">
        <f>Udholdenhed!A11</f>
        <v>10</v>
      </c>
      <c r="B11" s="103" t="str">
        <f>Startliste!B11</f>
        <v>AL</v>
      </c>
      <c r="C11" s="102">
        <f>Udholdenhed!C11</f>
        <v>0</v>
      </c>
      <c r="D11" s="105">
        <f>Udholdenhed!D11</f>
        <v>0</v>
      </c>
      <c r="E11" s="156">
        <f>Startliste!E11</f>
        <v>0</v>
      </c>
      <c r="F11" s="89">
        <f>Startliste!F11</f>
        <v>0</v>
      </c>
      <c r="G11" s="46">
        <f>Startliste!G11</f>
        <v>0</v>
      </c>
      <c r="H11" s="58">
        <f>IF((C11=1),Idealtider!$K$3,IF((C11=2),Idealtider!$L$3,IF((C11=3),Idealtider!$M$3,IF((C11=4),Idealtider!$N$3,))))</f>
        <v>0</v>
      </c>
      <c r="I11" s="11">
        <f t="shared" si="16"/>
        <v>0.44791666666666691</v>
      </c>
      <c r="J11" s="49"/>
      <c r="K11" s="32">
        <f t="shared" si="0"/>
        <v>0</v>
      </c>
      <c r="L11" s="51">
        <f t="shared" si="1"/>
        <v>0</v>
      </c>
      <c r="M11" s="11">
        <f t="shared" si="2"/>
        <v>0.45138888888888912</v>
      </c>
      <c r="N11" s="49"/>
      <c r="O11" s="32">
        <f>Terræn!$J11</f>
        <v>0</v>
      </c>
      <c r="P11" s="51">
        <f t="shared" si="3"/>
        <v>0</v>
      </c>
      <c r="Q11" s="11">
        <f>IF((O11=0),((M11+Terræn!G11)+(12.5/3600)),(N11+(12.5/3600)))</f>
        <v>0.45486111111111133</v>
      </c>
      <c r="R11" s="49"/>
      <c r="S11" s="32">
        <f t="shared" si="4"/>
        <v>0</v>
      </c>
      <c r="T11" s="51">
        <f t="shared" si="5"/>
        <v>0</v>
      </c>
      <c r="U11" s="69">
        <f t="shared" si="6"/>
        <v>0.45833333333333354</v>
      </c>
      <c r="V11" s="26"/>
      <c r="W11" s="12">
        <f t="shared" si="7"/>
        <v>0</v>
      </c>
      <c r="X11" s="23">
        <f t="shared" si="8"/>
        <v>0</v>
      </c>
      <c r="Y11" s="11">
        <f t="shared" si="9"/>
        <v>0.46180555555555575</v>
      </c>
      <c r="AA11" s="32">
        <f t="shared" si="10"/>
        <v>0</v>
      </c>
      <c r="AB11" s="51">
        <f t="shared" si="11"/>
        <v>0</v>
      </c>
      <c r="AC11" s="50">
        <f t="shared" si="12"/>
        <v>0</v>
      </c>
      <c r="AE11" s="34"/>
      <c r="AF11" s="10"/>
      <c r="AG11" s="89"/>
      <c r="AH11" s="90"/>
      <c r="AI11" s="89"/>
      <c r="AJ11" s="90"/>
      <c r="AK11" s="89"/>
      <c r="AL11" s="90"/>
      <c r="AM11" s="89"/>
      <c r="AN11" s="18"/>
      <c r="AO11" s="35">
        <f t="shared" si="13"/>
        <v>0</v>
      </c>
      <c r="AP11" s="63">
        <f t="shared" si="14"/>
        <v>0</v>
      </c>
      <c r="AQ11" s="25">
        <f t="shared" si="15"/>
        <v>0</v>
      </c>
    </row>
    <row r="12" spans="1:43" ht="33" customHeight="1" x14ac:dyDescent="0.2">
      <c r="A12" s="155">
        <f>Udholdenhed!A12</f>
        <v>11</v>
      </c>
      <c r="B12" s="103" t="str">
        <f>Startliste!B12</f>
        <v>AL</v>
      </c>
      <c r="C12" s="102">
        <f>Udholdenhed!C12</f>
        <v>0</v>
      </c>
      <c r="D12" s="105">
        <f>Udholdenhed!D12</f>
        <v>0</v>
      </c>
      <c r="E12" s="156">
        <f>Startliste!E12</f>
        <v>0</v>
      </c>
      <c r="F12" s="89">
        <f>Startliste!F12</f>
        <v>0</v>
      </c>
      <c r="G12" s="46">
        <f>Startliste!G12</f>
        <v>0</v>
      </c>
      <c r="H12" s="58">
        <f>IF((C12=1),Idealtider!$K$3,IF((C12=2),Idealtider!$L$3,IF((C12=3),Idealtider!$M$3,IF((C12=4),Idealtider!$N$3,))))</f>
        <v>0</v>
      </c>
      <c r="I12" s="11">
        <f t="shared" si="16"/>
        <v>0.45138888888888912</v>
      </c>
      <c r="J12" s="49"/>
      <c r="K12" s="32">
        <f t="shared" si="0"/>
        <v>0</v>
      </c>
      <c r="L12" s="51">
        <f t="shared" si="1"/>
        <v>0</v>
      </c>
      <c r="M12" s="11">
        <f t="shared" si="2"/>
        <v>0.45486111111111133</v>
      </c>
      <c r="N12" s="49"/>
      <c r="O12" s="32">
        <f>Terræn!$J12</f>
        <v>0</v>
      </c>
      <c r="P12" s="51">
        <f t="shared" si="3"/>
        <v>0</v>
      </c>
      <c r="Q12" s="11">
        <f>IF((O12=0),((M12+Terræn!G12)+(12.5/3600)),(N12+(12.5/3600)))</f>
        <v>0.45833333333333354</v>
      </c>
      <c r="R12" s="49"/>
      <c r="S12" s="32">
        <f t="shared" si="4"/>
        <v>0</v>
      </c>
      <c r="T12" s="51">
        <f t="shared" si="5"/>
        <v>0</v>
      </c>
      <c r="U12" s="69">
        <f t="shared" si="6"/>
        <v>0.46180555555555575</v>
      </c>
      <c r="V12" s="26"/>
      <c r="W12" s="12">
        <f t="shared" si="7"/>
        <v>0</v>
      </c>
      <c r="X12" s="23">
        <f t="shared" si="8"/>
        <v>0</v>
      </c>
      <c r="Y12" s="11">
        <f t="shared" si="9"/>
        <v>0.46527777777777796</v>
      </c>
      <c r="AA12" s="32">
        <f t="shared" si="10"/>
        <v>0</v>
      </c>
      <c r="AB12" s="51">
        <f t="shared" si="11"/>
        <v>0</v>
      </c>
      <c r="AC12" s="50">
        <f t="shared" si="12"/>
        <v>0</v>
      </c>
      <c r="AE12" s="34"/>
      <c r="AF12" s="10"/>
      <c r="AG12" s="89"/>
      <c r="AH12" s="90"/>
      <c r="AI12" s="89"/>
      <c r="AJ12" s="90"/>
      <c r="AK12" s="89"/>
      <c r="AL12" s="90"/>
      <c r="AM12" s="89"/>
      <c r="AN12" s="18"/>
      <c r="AO12" s="35">
        <f t="shared" si="13"/>
        <v>0</v>
      </c>
      <c r="AP12" s="63">
        <f t="shared" si="14"/>
        <v>0</v>
      </c>
      <c r="AQ12" s="25">
        <f t="shared" si="15"/>
        <v>0</v>
      </c>
    </row>
    <row r="13" spans="1:43" ht="33" customHeight="1" x14ac:dyDescent="0.2">
      <c r="A13" s="155">
        <f>Udholdenhed!A13</f>
        <v>12</v>
      </c>
      <c r="B13" s="103" t="str">
        <f>Startliste!B13</f>
        <v>AL</v>
      </c>
      <c r="C13" s="102">
        <f>Udholdenhed!C13</f>
        <v>0</v>
      </c>
      <c r="D13" s="105">
        <f>Udholdenhed!D13</f>
        <v>0</v>
      </c>
      <c r="E13" s="156">
        <f>Startliste!E13</f>
        <v>0</v>
      </c>
      <c r="F13" s="89">
        <f>Startliste!F13</f>
        <v>0</v>
      </c>
      <c r="G13" s="46">
        <f>Startliste!G13</f>
        <v>0</v>
      </c>
      <c r="H13" s="58">
        <f>IF((C13=1),Idealtider!$K$3,IF((C13=2),Idealtider!$L$3,IF((C13=3),Idealtider!$M$3,IF((C13=4),Idealtider!$N$3,))))</f>
        <v>0</v>
      </c>
      <c r="I13" s="11">
        <f t="shared" si="16"/>
        <v>0.45486111111111133</v>
      </c>
      <c r="J13" s="49"/>
      <c r="K13" s="32">
        <f t="shared" si="0"/>
        <v>0</v>
      </c>
      <c r="L13" s="51">
        <f t="shared" si="1"/>
        <v>0</v>
      </c>
      <c r="M13" s="11">
        <f t="shared" si="2"/>
        <v>0.45833333333333354</v>
      </c>
      <c r="N13" s="49"/>
      <c r="O13" s="32">
        <f>Terræn!$J13</f>
        <v>0</v>
      </c>
      <c r="P13" s="51">
        <f t="shared" si="3"/>
        <v>0</v>
      </c>
      <c r="Q13" s="11">
        <f>IF((O13=0),((M13+Terræn!G13)+(12.5/3600)),(N13+(12.5/3600)))</f>
        <v>0.46180555555555575</v>
      </c>
      <c r="R13" s="49"/>
      <c r="S13" s="32">
        <f t="shared" si="4"/>
        <v>0</v>
      </c>
      <c r="T13" s="51">
        <f t="shared" si="5"/>
        <v>0</v>
      </c>
      <c r="U13" s="69">
        <f t="shared" si="6"/>
        <v>0.46527777777777796</v>
      </c>
      <c r="V13" s="26"/>
      <c r="W13" s="12">
        <f t="shared" si="7"/>
        <v>0</v>
      </c>
      <c r="X13" s="23">
        <f t="shared" si="8"/>
        <v>0</v>
      </c>
      <c r="Y13" s="11">
        <f t="shared" si="9"/>
        <v>0.46875000000000017</v>
      </c>
      <c r="AA13" s="32">
        <f t="shared" si="10"/>
        <v>0</v>
      </c>
      <c r="AB13" s="51">
        <f t="shared" si="11"/>
        <v>0</v>
      </c>
      <c r="AC13" s="50">
        <f t="shared" si="12"/>
        <v>0</v>
      </c>
      <c r="AE13" s="34"/>
      <c r="AF13" s="10"/>
      <c r="AG13" s="89"/>
      <c r="AH13" s="90"/>
      <c r="AI13" s="89"/>
      <c r="AJ13" s="90"/>
      <c r="AK13" s="89"/>
      <c r="AL13" s="90"/>
      <c r="AM13" s="89"/>
      <c r="AN13" s="18"/>
      <c r="AO13" s="35">
        <f t="shared" si="13"/>
        <v>0</v>
      </c>
      <c r="AP13" s="63">
        <f t="shared" si="14"/>
        <v>0</v>
      </c>
      <c r="AQ13" s="25">
        <f t="shared" si="15"/>
        <v>0</v>
      </c>
    </row>
    <row r="14" spans="1:43" ht="33" customHeight="1" x14ac:dyDescent="0.2">
      <c r="A14" s="155">
        <f>Udholdenhed!A14</f>
        <v>13</v>
      </c>
      <c r="B14" s="103" t="str">
        <f>Startliste!B14</f>
        <v>AL</v>
      </c>
      <c r="C14" s="102">
        <f>Udholdenhed!C14</f>
        <v>0</v>
      </c>
      <c r="D14" s="105">
        <f>Udholdenhed!D14</f>
        <v>0</v>
      </c>
      <c r="E14" s="156">
        <f>Startliste!E14</f>
        <v>0</v>
      </c>
      <c r="F14" s="89">
        <f>Startliste!F14</f>
        <v>0</v>
      </c>
      <c r="G14" s="46">
        <f>Startliste!G14</f>
        <v>0</v>
      </c>
      <c r="H14" s="58">
        <f>IF((C14=1),Idealtider!$K$3,IF((C14=2),Idealtider!$L$3,IF((C14=3),Idealtider!$M$3,IF((C14=4),Idealtider!$N$3,))))</f>
        <v>0</v>
      </c>
      <c r="I14" s="11">
        <f t="shared" si="16"/>
        <v>0.45833333333333354</v>
      </c>
      <c r="J14" s="49"/>
      <c r="K14" s="32">
        <f t="shared" si="0"/>
        <v>0</v>
      </c>
      <c r="L14" s="51">
        <f t="shared" si="1"/>
        <v>0</v>
      </c>
      <c r="M14" s="11">
        <f t="shared" si="2"/>
        <v>0.46180555555555575</v>
      </c>
      <c r="N14" s="49"/>
      <c r="O14" s="32">
        <f>Terræn!$J14</f>
        <v>0</v>
      </c>
      <c r="P14" s="51">
        <f t="shared" si="3"/>
        <v>0</v>
      </c>
      <c r="Q14" s="11">
        <f>IF((O14=0),((M14+Terræn!G14)+(12.5/3600)),(N14+(12.5/3600)))</f>
        <v>0.46527777777777796</v>
      </c>
      <c r="R14" s="49"/>
      <c r="S14" s="32">
        <f t="shared" si="4"/>
        <v>0</v>
      </c>
      <c r="T14" s="51">
        <f t="shared" si="5"/>
        <v>0</v>
      </c>
      <c r="U14" s="69">
        <f t="shared" si="6"/>
        <v>0.46875000000000017</v>
      </c>
      <c r="V14" s="26"/>
      <c r="W14" s="12">
        <f t="shared" si="7"/>
        <v>0</v>
      </c>
      <c r="X14" s="23">
        <f t="shared" si="8"/>
        <v>0</v>
      </c>
      <c r="Y14" s="11">
        <f t="shared" si="9"/>
        <v>0.47222222222222238</v>
      </c>
      <c r="AA14" s="32">
        <f t="shared" si="10"/>
        <v>0</v>
      </c>
      <c r="AB14" s="51">
        <f t="shared" si="11"/>
        <v>0</v>
      </c>
      <c r="AC14" s="50">
        <f t="shared" si="12"/>
        <v>0</v>
      </c>
      <c r="AE14" s="34"/>
      <c r="AF14" s="10"/>
      <c r="AG14" s="89"/>
      <c r="AH14" s="90"/>
      <c r="AI14" s="89"/>
      <c r="AJ14" s="91"/>
      <c r="AK14" s="89"/>
      <c r="AL14" s="91"/>
      <c r="AM14" s="89"/>
      <c r="AN14" s="59"/>
      <c r="AO14" s="35">
        <f t="shared" si="13"/>
        <v>0</v>
      </c>
      <c r="AP14" s="63">
        <f t="shared" si="14"/>
        <v>0</v>
      </c>
      <c r="AQ14" s="25">
        <f t="shared" si="15"/>
        <v>0</v>
      </c>
    </row>
    <row r="15" spans="1:43" ht="33" customHeight="1" x14ac:dyDescent="0.2">
      <c r="A15" s="155">
        <f>Udholdenhed!A15</f>
        <v>14</v>
      </c>
      <c r="B15" s="103" t="str">
        <f>Startliste!B15</f>
        <v>AL</v>
      </c>
      <c r="C15" s="102">
        <f>Udholdenhed!C15</f>
        <v>0</v>
      </c>
      <c r="D15" s="105">
        <f>Udholdenhed!D15</f>
        <v>0</v>
      </c>
      <c r="E15" s="156">
        <f>Startliste!E15</f>
        <v>0</v>
      </c>
      <c r="F15" s="89">
        <f>Startliste!F15</f>
        <v>0</v>
      </c>
      <c r="G15" s="46">
        <f>Startliste!G15</f>
        <v>0</v>
      </c>
      <c r="H15" s="58">
        <f>IF((C15=1),Idealtider!$K$3,IF((C15=2),Idealtider!$L$3,IF((C15=3),Idealtider!$M$3,IF((C15=4),Idealtider!$N$3,))))</f>
        <v>0</v>
      </c>
      <c r="I15" s="11">
        <f t="shared" si="16"/>
        <v>0.46180555555555575</v>
      </c>
      <c r="J15" s="49"/>
      <c r="K15" s="32">
        <f t="shared" si="0"/>
        <v>0</v>
      </c>
      <c r="L15" s="51">
        <f t="shared" si="1"/>
        <v>0</v>
      </c>
      <c r="M15" s="11">
        <f t="shared" si="2"/>
        <v>0.46527777777777796</v>
      </c>
      <c r="N15" s="49"/>
      <c r="O15" s="32">
        <f>Terræn!$J15</f>
        <v>0</v>
      </c>
      <c r="P15" s="51">
        <f t="shared" si="3"/>
        <v>0</v>
      </c>
      <c r="Q15" s="11">
        <f>IF((O15=0),((M15+Terræn!G15)+(12.5/3600)),(N15+(12.5/3600)))</f>
        <v>0.46875000000000017</v>
      </c>
      <c r="R15" s="49"/>
      <c r="S15" s="32">
        <f t="shared" si="4"/>
        <v>0</v>
      </c>
      <c r="T15" s="51">
        <f t="shared" si="5"/>
        <v>0</v>
      </c>
      <c r="U15" s="69">
        <f t="shared" si="6"/>
        <v>0.47222222222222238</v>
      </c>
      <c r="V15" s="26"/>
      <c r="W15" s="12">
        <f t="shared" si="7"/>
        <v>0</v>
      </c>
      <c r="X15" s="23">
        <f t="shared" si="8"/>
        <v>0</v>
      </c>
      <c r="Y15" s="11">
        <f t="shared" si="9"/>
        <v>0.47569444444444459</v>
      </c>
      <c r="AA15" s="32">
        <f t="shared" si="10"/>
        <v>0</v>
      </c>
      <c r="AB15" s="51">
        <f t="shared" si="11"/>
        <v>0</v>
      </c>
      <c r="AC15" s="50">
        <f t="shared" si="12"/>
        <v>0</v>
      </c>
      <c r="AE15" s="34"/>
      <c r="AF15" s="10"/>
      <c r="AG15" s="89"/>
      <c r="AH15" s="90"/>
      <c r="AI15" s="89"/>
      <c r="AJ15" s="90"/>
      <c r="AK15" s="89"/>
      <c r="AL15" s="90"/>
      <c r="AM15" s="89"/>
      <c r="AN15" s="18"/>
      <c r="AO15" s="35">
        <f t="shared" si="13"/>
        <v>0</v>
      </c>
      <c r="AP15" s="63">
        <f t="shared" si="14"/>
        <v>0</v>
      </c>
      <c r="AQ15" s="25">
        <f t="shared" si="15"/>
        <v>0</v>
      </c>
    </row>
    <row r="16" spans="1:43" ht="33" customHeight="1" x14ac:dyDescent="0.2">
      <c r="A16" s="155">
        <f>Udholdenhed!A16</f>
        <v>15</v>
      </c>
      <c r="B16" s="103" t="str">
        <f>Startliste!B16</f>
        <v>AL</v>
      </c>
      <c r="C16" s="102">
        <f>Udholdenhed!C16</f>
        <v>0</v>
      </c>
      <c r="D16" s="105">
        <f>Udholdenhed!D16</f>
        <v>0</v>
      </c>
      <c r="E16" s="156">
        <f>Startliste!E16</f>
        <v>0</v>
      </c>
      <c r="F16" s="89">
        <f>Startliste!F16</f>
        <v>0</v>
      </c>
      <c r="G16" s="46">
        <f>Startliste!G16</f>
        <v>0</v>
      </c>
      <c r="H16" s="58">
        <f>IF((C16=1),Idealtider!$K$3,IF((C16=2),Idealtider!$L$3,IF((C16=3),Idealtider!$M$3,IF((C16=4),Idealtider!$N$3,))))</f>
        <v>0</v>
      </c>
      <c r="I16" s="11">
        <f t="shared" si="16"/>
        <v>0.46527777777777796</v>
      </c>
      <c r="J16" s="49"/>
      <c r="K16" s="32">
        <f t="shared" si="0"/>
        <v>0</v>
      </c>
      <c r="L16" s="51">
        <f t="shared" si="1"/>
        <v>0</v>
      </c>
      <c r="M16" s="11">
        <f t="shared" si="2"/>
        <v>0.46875000000000017</v>
      </c>
      <c r="N16" s="49"/>
      <c r="O16" s="32">
        <f>Terræn!$J16</f>
        <v>0</v>
      </c>
      <c r="P16" s="51">
        <f t="shared" si="3"/>
        <v>0</v>
      </c>
      <c r="Q16" s="11">
        <f>IF((O16=0),((M16+Terræn!G16)+(12.5/3600)),(N16+(12.5/3600)))</f>
        <v>0.47222222222222238</v>
      </c>
      <c r="R16" s="49"/>
      <c r="S16" s="32">
        <f t="shared" si="4"/>
        <v>0</v>
      </c>
      <c r="T16" s="51">
        <f t="shared" si="5"/>
        <v>0</v>
      </c>
      <c r="U16" s="69">
        <f t="shared" si="6"/>
        <v>0.47569444444444459</v>
      </c>
      <c r="V16" s="26"/>
      <c r="W16" s="12">
        <f t="shared" si="7"/>
        <v>0</v>
      </c>
      <c r="X16" s="23">
        <f t="shared" si="8"/>
        <v>0</v>
      </c>
      <c r="Y16" s="11">
        <f t="shared" si="9"/>
        <v>0.4791666666666668</v>
      </c>
      <c r="AA16" s="32">
        <f t="shared" si="10"/>
        <v>0</v>
      </c>
      <c r="AB16" s="51">
        <f t="shared" si="11"/>
        <v>0</v>
      </c>
      <c r="AC16" s="50">
        <f t="shared" si="12"/>
        <v>0</v>
      </c>
      <c r="AE16" s="34"/>
      <c r="AF16" s="10"/>
      <c r="AG16" s="89"/>
      <c r="AH16" s="90"/>
      <c r="AI16" s="89"/>
      <c r="AJ16" s="90"/>
      <c r="AK16" s="89"/>
      <c r="AL16" s="90"/>
      <c r="AM16" s="89"/>
      <c r="AN16" s="18"/>
      <c r="AO16" s="35">
        <f t="shared" si="13"/>
        <v>0</v>
      </c>
      <c r="AP16" s="63">
        <f t="shared" si="14"/>
        <v>0</v>
      </c>
      <c r="AQ16" s="25">
        <f t="shared" si="15"/>
        <v>0</v>
      </c>
    </row>
    <row r="17" spans="1:43" ht="33" customHeight="1" x14ac:dyDescent="0.2">
      <c r="A17" s="155">
        <f>Udholdenhed!A17</f>
        <v>16</v>
      </c>
      <c r="B17" s="103" t="str">
        <f>Startliste!B17</f>
        <v>AL</v>
      </c>
      <c r="C17" s="102">
        <f>Udholdenhed!C17</f>
        <v>0</v>
      </c>
      <c r="D17" s="105">
        <f>Udholdenhed!D17</f>
        <v>0</v>
      </c>
      <c r="E17" s="156">
        <f>Startliste!E17</f>
        <v>0</v>
      </c>
      <c r="F17" s="89">
        <f>Startliste!F17</f>
        <v>0</v>
      </c>
      <c r="G17" s="46">
        <f>Startliste!G17</f>
        <v>0</v>
      </c>
      <c r="H17" s="58">
        <f>IF((C17=1),Idealtider!$K$3,IF((C17=2),Idealtider!$L$3,IF((C17=3),Idealtider!$M$3,IF((C17=4),Idealtider!$N$3,))))</f>
        <v>0</v>
      </c>
      <c r="I17" s="11">
        <f t="shared" si="16"/>
        <v>0.46875000000000017</v>
      </c>
      <c r="J17" s="49"/>
      <c r="K17" s="32">
        <f t="shared" si="0"/>
        <v>0</v>
      </c>
      <c r="L17" s="51">
        <f t="shared" si="1"/>
        <v>0</v>
      </c>
      <c r="M17" s="11">
        <f t="shared" si="2"/>
        <v>0.47222222222222238</v>
      </c>
      <c r="N17" s="49"/>
      <c r="O17" s="32">
        <f>Terræn!$J17</f>
        <v>0</v>
      </c>
      <c r="P17" s="51">
        <f t="shared" si="3"/>
        <v>0</v>
      </c>
      <c r="Q17" s="11">
        <f>IF((O17=0),((M17+Terræn!G17)+(12.5/3600)),(N17+(12.5/3600)))</f>
        <v>0.47569444444444459</v>
      </c>
      <c r="R17" s="49"/>
      <c r="S17" s="32">
        <f t="shared" si="4"/>
        <v>0</v>
      </c>
      <c r="T17" s="51">
        <f t="shared" si="5"/>
        <v>0</v>
      </c>
      <c r="U17" s="69">
        <f t="shared" si="6"/>
        <v>0.4791666666666668</v>
      </c>
      <c r="V17" s="10"/>
      <c r="W17" s="12">
        <f t="shared" si="7"/>
        <v>0</v>
      </c>
      <c r="X17" s="23">
        <f t="shared" si="8"/>
        <v>0</v>
      </c>
      <c r="Y17" s="11">
        <f t="shared" si="9"/>
        <v>0.48263888888888901</v>
      </c>
      <c r="AA17" s="32">
        <f t="shared" si="10"/>
        <v>0</v>
      </c>
      <c r="AB17" s="51">
        <f t="shared" si="11"/>
        <v>0</v>
      </c>
      <c r="AC17" s="50">
        <f t="shared" si="12"/>
        <v>0</v>
      </c>
      <c r="AE17" s="34"/>
      <c r="AF17" s="10"/>
      <c r="AG17" s="89"/>
      <c r="AH17" s="90"/>
      <c r="AI17" s="89"/>
      <c r="AJ17" s="90"/>
      <c r="AK17" s="89"/>
      <c r="AL17" s="90"/>
      <c r="AM17" s="89"/>
      <c r="AN17" s="18"/>
      <c r="AO17" s="35">
        <f t="shared" si="13"/>
        <v>0</v>
      </c>
      <c r="AP17" s="63">
        <f t="shared" si="14"/>
        <v>0</v>
      </c>
      <c r="AQ17" s="25">
        <f t="shared" si="15"/>
        <v>0</v>
      </c>
    </row>
    <row r="18" spans="1:43" ht="33" customHeight="1" x14ac:dyDescent="0.2">
      <c r="A18" s="155">
        <f>Udholdenhed!A18</f>
        <v>17</v>
      </c>
      <c r="B18" s="103" t="str">
        <f>Startliste!B18</f>
        <v>AL</v>
      </c>
      <c r="C18" s="102">
        <f>Udholdenhed!C18</f>
        <v>0</v>
      </c>
      <c r="D18" s="105">
        <f>Udholdenhed!D18</f>
        <v>0</v>
      </c>
      <c r="E18" s="156">
        <f>Startliste!E18</f>
        <v>0</v>
      </c>
      <c r="F18" s="89">
        <f>Startliste!F18</f>
        <v>0</v>
      </c>
      <c r="G18" s="46">
        <f>Startliste!G18</f>
        <v>0</v>
      </c>
      <c r="H18" s="58">
        <f>IF((C18=1),Idealtider!$K$3,IF((C18=2),Idealtider!$L$3,IF((C18=3),Idealtider!$M$3,IF((C18=4),Idealtider!$N$3,))))</f>
        <v>0</v>
      </c>
      <c r="I18" s="11">
        <f t="shared" si="16"/>
        <v>0.47222222222222238</v>
      </c>
      <c r="J18" s="49"/>
      <c r="K18" s="32">
        <f t="shared" si="0"/>
        <v>0</v>
      </c>
      <c r="L18" s="51">
        <f t="shared" si="1"/>
        <v>0</v>
      </c>
      <c r="M18" s="11">
        <f t="shared" si="2"/>
        <v>0.47569444444444459</v>
      </c>
      <c r="N18" s="49"/>
      <c r="O18" s="32">
        <f>Terræn!$J18</f>
        <v>0</v>
      </c>
      <c r="P18" s="51">
        <f t="shared" si="3"/>
        <v>0</v>
      </c>
      <c r="Q18" s="11">
        <f>IF((O18=0),((M18+Terræn!G18)+(12.5/3600)),(N18+(12.5/3600)))</f>
        <v>0.4791666666666668</v>
      </c>
      <c r="R18" s="49"/>
      <c r="S18" s="32">
        <f t="shared" si="4"/>
        <v>0</v>
      </c>
      <c r="T18" s="51">
        <f t="shared" si="5"/>
        <v>0</v>
      </c>
      <c r="U18" s="69">
        <f t="shared" si="6"/>
        <v>0.48263888888888901</v>
      </c>
      <c r="V18" s="10"/>
      <c r="W18" s="12">
        <f t="shared" si="7"/>
        <v>0</v>
      </c>
      <c r="X18" s="23">
        <f t="shared" si="8"/>
        <v>0</v>
      </c>
      <c r="Y18" s="11">
        <f t="shared" si="9"/>
        <v>0.48611111111111122</v>
      </c>
      <c r="AA18" s="32">
        <f t="shared" si="10"/>
        <v>0</v>
      </c>
      <c r="AB18" s="51">
        <f t="shared" si="11"/>
        <v>0</v>
      </c>
      <c r="AC18" s="50">
        <f t="shared" si="12"/>
        <v>0</v>
      </c>
      <c r="AE18" s="34"/>
      <c r="AF18" s="10"/>
      <c r="AG18" s="89"/>
      <c r="AH18" s="90"/>
      <c r="AI18" s="89"/>
      <c r="AJ18" s="90"/>
      <c r="AK18" s="89"/>
      <c r="AL18" s="90"/>
      <c r="AM18" s="89"/>
      <c r="AN18" s="18"/>
      <c r="AO18" s="35">
        <f t="shared" si="13"/>
        <v>0</v>
      </c>
      <c r="AP18" s="63">
        <f t="shared" si="14"/>
        <v>0</v>
      </c>
      <c r="AQ18" s="25">
        <f t="shared" si="15"/>
        <v>0</v>
      </c>
    </row>
    <row r="19" spans="1:43" ht="33" customHeight="1" x14ac:dyDescent="0.2">
      <c r="A19" s="155">
        <f>Udholdenhed!A19</f>
        <v>18</v>
      </c>
      <c r="B19" s="103" t="str">
        <f>Startliste!B19</f>
        <v>AL</v>
      </c>
      <c r="C19" s="102">
        <f>Udholdenhed!C19</f>
        <v>0</v>
      </c>
      <c r="D19" s="105">
        <f>Udholdenhed!D19</f>
        <v>0</v>
      </c>
      <c r="E19" s="156">
        <f>Startliste!E19</f>
        <v>0</v>
      </c>
      <c r="F19" s="89">
        <f>Startliste!F19</f>
        <v>0</v>
      </c>
      <c r="G19" s="46">
        <f>Startliste!G19</f>
        <v>0</v>
      </c>
      <c r="H19" s="58">
        <f>IF((C19=1),Idealtider!$K$3,IF((C19=2),Idealtider!$L$3,IF((C19=3),Idealtider!$M$3,IF((C19=4),Idealtider!$N$3,))))</f>
        <v>0</v>
      </c>
      <c r="I19" s="11">
        <f t="shared" si="16"/>
        <v>0.47569444444444459</v>
      </c>
      <c r="J19" s="49"/>
      <c r="K19" s="32">
        <f t="shared" si="0"/>
        <v>0</v>
      </c>
      <c r="L19" s="51">
        <f t="shared" si="1"/>
        <v>0</v>
      </c>
      <c r="M19" s="11">
        <f t="shared" si="2"/>
        <v>0.4791666666666668</v>
      </c>
      <c r="N19" s="49"/>
      <c r="O19" s="32">
        <f>Terræn!$J19</f>
        <v>0</v>
      </c>
      <c r="P19" s="51">
        <f t="shared" si="3"/>
        <v>0</v>
      </c>
      <c r="Q19" s="11">
        <f>IF((O19=0),((M19+Terræn!G19)+(12.5/3600)),(N19+(12.5/3600)))</f>
        <v>0.48263888888888901</v>
      </c>
      <c r="R19" s="49"/>
      <c r="S19" s="32">
        <f t="shared" si="4"/>
        <v>0</v>
      </c>
      <c r="T19" s="51">
        <f t="shared" si="5"/>
        <v>0</v>
      </c>
      <c r="U19" s="69">
        <f t="shared" si="6"/>
        <v>0.48611111111111122</v>
      </c>
      <c r="V19" s="10"/>
      <c r="W19" s="12">
        <f t="shared" si="7"/>
        <v>0</v>
      </c>
      <c r="X19" s="23">
        <f t="shared" si="8"/>
        <v>0</v>
      </c>
      <c r="Y19" s="11">
        <f t="shared" si="9"/>
        <v>0.48958333333333343</v>
      </c>
      <c r="AA19" s="32">
        <f t="shared" si="10"/>
        <v>0</v>
      </c>
      <c r="AB19" s="51">
        <f t="shared" si="11"/>
        <v>0</v>
      </c>
      <c r="AC19" s="50">
        <f t="shared" si="12"/>
        <v>0</v>
      </c>
      <c r="AE19" s="34"/>
      <c r="AF19" s="10"/>
      <c r="AG19" s="89"/>
      <c r="AH19" s="90"/>
      <c r="AI19" s="89"/>
      <c r="AJ19" s="90"/>
      <c r="AK19" s="89"/>
      <c r="AL19" s="90"/>
      <c r="AM19" s="89"/>
      <c r="AN19" s="18"/>
      <c r="AO19" s="35">
        <f t="shared" si="13"/>
        <v>0</v>
      </c>
      <c r="AP19" s="63">
        <f t="shared" si="14"/>
        <v>0</v>
      </c>
      <c r="AQ19" s="25">
        <f t="shared" si="15"/>
        <v>0</v>
      </c>
    </row>
    <row r="20" spans="1:43" ht="33" customHeight="1" x14ac:dyDescent="0.2">
      <c r="A20" s="155">
        <f>Udholdenhed!A20</f>
        <v>19</v>
      </c>
      <c r="B20" s="103" t="str">
        <f>Startliste!B20</f>
        <v>AL</v>
      </c>
      <c r="C20" s="102">
        <f>Udholdenhed!C20</f>
        <v>0</v>
      </c>
      <c r="D20" s="105">
        <f>Udholdenhed!D20</f>
        <v>0</v>
      </c>
      <c r="E20" s="156">
        <f>Startliste!E20</f>
        <v>0</v>
      </c>
      <c r="F20" s="89">
        <f>Startliste!F20</f>
        <v>0</v>
      </c>
      <c r="G20" s="46">
        <f>Startliste!G20</f>
        <v>0</v>
      </c>
      <c r="H20" s="58">
        <f>IF((C20=1),Idealtider!$K$3,IF((C20=2),Idealtider!$L$3,IF((C20=3),Idealtider!$M$3,IF((C20=4),Idealtider!$N$3,))))</f>
        <v>0</v>
      </c>
      <c r="I20" s="11">
        <f t="shared" si="16"/>
        <v>0.4791666666666668</v>
      </c>
      <c r="J20" s="49"/>
      <c r="K20" s="32">
        <f t="shared" si="0"/>
        <v>0</v>
      </c>
      <c r="L20" s="51">
        <f t="shared" si="1"/>
        <v>0</v>
      </c>
      <c r="M20" s="11">
        <f t="shared" si="2"/>
        <v>0.48263888888888901</v>
      </c>
      <c r="N20" s="49"/>
      <c r="O20" s="32">
        <f>Terræn!$J20</f>
        <v>0</v>
      </c>
      <c r="P20" s="51">
        <f t="shared" si="3"/>
        <v>0</v>
      </c>
      <c r="Q20" s="11">
        <f>IF((O20=0),((M20+Terræn!G20)+(12.5/3600)),(N20+(12.5/3600)))</f>
        <v>0.48611111111111122</v>
      </c>
      <c r="R20" s="49"/>
      <c r="S20" s="32">
        <f t="shared" si="4"/>
        <v>0</v>
      </c>
      <c r="T20" s="51">
        <f t="shared" si="5"/>
        <v>0</v>
      </c>
      <c r="U20" s="69">
        <f t="shared" si="6"/>
        <v>0.48958333333333343</v>
      </c>
      <c r="V20" s="10"/>
      <c r="W20" s="12">
        <f t="shared" si="7"/>
        <v>0</v>
      </c>
      <c r="X20" s="23">
        <f t="shared" si="8"/>
        <v>0</v>
      </c>
      <c r="Y20" s="11">
        <f t="shared" si="9"/>
        <v>0.49305555555555564</v>
      </c>
      <c r="AA20" s="32">
        <f t="shared" si="10"/>
        <v>0</v>
      </c>
      <c r="AB20" s="51">
        <f t="shared" si="11"/>
        <v>0</v>
      </c>
      <c r="AC20" s="50">
        <f t="shared" si="12"/>
        <v>0</v>
      </c>
      <c r="AE20" s="34"/>
      <c r="AF20" s="10"/>
      <c r="AG20" s="89"/>
      <c r="AH20" s="90"/>
      <c r="AI20" s="89"/>
      <c r="AJ20" s="90"/>
      <c r="AK20" s="89"/>
      <c r="AL20" s="90"/>
      <c r="AM20" s="89"/>
      <c r="AN20" s="18"/>
      <c r="AO20" s="35">
        <f t="shared" si="13"/>
        <v>0</v>
      </c>
      <c r="AP20" s="63">
        <f t="shared" si="14"/>
        <v>0</v>
      </c>
      <c r="AQ20" s="25">
        <f t="shared" si="15"/>
        <v>0</v>
      </c>
    </row>
    <row r="21" spans="1:43" ht="33" customHeight="1" x14ac:dyDescent="0.2">
      <c r="A21" s="155">
        <f>Udholdenhed!A21</f>
        <v>20</v>
      </c>
      <c r="B21" s="103" t="str">
        <f>Startliste!B21</f>
        <v>AL</v>
      </c>
      <c r="C21" s="102">
        <f>Udholdenhed!C21</f>
        <v>0</v>
      </c>
      <c r="D21" s="105">
        <f>Udholdenhed!D21</f>
        <v>0</v>
      </c>
      <c r="E21" s="156">
        <f>Startliste!E21</f>
        <v>0</v>
      </c>
      <c r="F21" s="89">
        <f>Startliste!F21</f>
        <v>0</v>
      </c>
      <c r="G21" s="46">
        <f>Startliste!G21</f>
        <v>0</v>
      </c>
      <c r="H21" s="58">
        <f>IF((C21=1),Idealtider!$K$3,IF((C21=2),Idealtider!$L$3,IF((C21=3),Idealtider!$M$3,IF((C21=4),Idealtider!$N$3,))))</f>
        <v>0</v>
      </c>
      <c r="I21" s="11">
        <f t="shared" si="16"/>
        <v>0.48263888888888901</v>
      </c>
      <c r="J21" s="49"/>
      <c r="K21" s="32">
        <f t="shared" si="0"/>
        <v>0</v>
      </c>
      <c r="L21" s="51">
        <f t="shared" si="1"/>
        <v>0</v>
      </c>
      <c r="M21" s="11">
        <f t="shared" si="2"/>
        <v>0.48611111111111122</v>
      </c>
      <c r="N21" s="49"/>
      <c r="O21" s="32">
        <f>Terræn!$J21</f>
        <v>0</v>
      </c>
      <c r="P21" s="51">
        <f t="shared" si="3"/>
        <v>0</v>
      </c>
      <c r="Q21" s="11">
        <f>IF((O21=0),((M21+Terræn!G21)+(12.5/3600)),(N21+(12.5/3600)))</f>
        <v>0.48958333333333343</v>
      </c>
      <c r="R21" s="49"/>
      <c r="S21" s="32">
        <f t="shared" si="4"/>
        <v>0</v>
      </c>
      <c r="T21" s="51">
        <f t="shared" si="5"/>
        <v>0</v>
      </c>
      <c r="U21" s="69">
        <f t="shared" si="6"/>
        <v>0.49305555555555564</v>
      </c>
      <c r="V21" s="10"/>
      <c r="W21" s="12">
        <f t="shared" si="7"/>
        <v>0</v>
      </c>
      <c r="X21" s="23">
        <f t="shared" si="8"/>
        <v>0</v>
      </c>
      <c r="Y21" s="11">
        <f t="shared" si="9"/>
        <v>0.49652777777777785</v>
      </c>
      <c r="AA21" s="32">
        <f t="shared" si="10"/>
        <v>0</v>
      </c>
      <c r="AB21" s="51">
        <f t="shared" si="11"/>
        <v>0</v>
      </c>
      <c r="AC21" s="50">
        <f t="shared" si="12"/>
        <v>0</v>
      </c>
      <c r="AE21" s="34"/>
      <c r="AF21" s="10"/>
      <c r="AG21" s="89"/>
      <c r="AH21" s="90"/>
      <c r="AI21" s="89"/>
      <c r="AJ21" s="90"/>
      <c r="AK21" s="89"/>
      <c r="AL21" s="90"/>
      <c r="AM21" s="89"/>
      <c r="AN21" s="18"/>
      <c r="AO21" s="35">
        <f t="shared" si="13"/>
        <v>0</v>
      </c>
      <c r="AP21" s="63">
        <f t="shared" si="14"/>
        <v>0</v>
      </c>
      <c r="AQ21" s="25">
        <f t="shared" si="15"/>
        <v>0</v>
      </c>
    </row>
    <row r="22" spans="1:43" ht="33" customHeight="1" x14ac:dyDescent="0.2">
      <c r="A22" s="155">
        <f>Udholdenhed!A22</f>
        <v>21</v>
      </c>
      <c r="B22" s="103" t="str">
        <f>Startliste!B22</f>
        <v>AL</v>
      </c>
      <c r="C22" s="102">
        <f>Udholdenhed!C22</f>
        <v>0</v>
      </c>
      <c r="D22" s="105">
        <f>Udholdenhed!D22</f>
        <v>0</v>
      </c>
      <c r="E22" s="156">
        <f>Startliste!E22</f>
        <v>0</v>
      </c>
      <c r="F22" s="89">
        <f>Startliste!F22</f>
        <v>0</v>
      </c>
      <c r="G22" s="46">
        <f>Startliste!G22</f>
        <v>0</v>
      </c>
      <c r="H22" s="58">
        <f>IF((C22=1),Idealtider!$K$3,IF((C22=2),Idealtider!$L$3,IF((C22=3),Idealtider!$M$3,IF((C22=4),Idealtider!$N$3,))))</f>
        <v>0</v>
      </c>
      <c r="I22" s="11">
        <f t="shared" si="16"/>
        <v>0.48611111111111122</v>
      </c>
      <c r="J22" s="49"/>
      <c r="K22" s="32">
        <f t="shared" si="0"/>
        <v>0</v>
      </c>
      <c r="L22" s="51">
        <f t="shared" si="1"/>
        <v>0</v>
      </c>
      <c r="M22" s="11">
        <f t="shared" si="2"/>
        <v>0.48958333333333343</v>
      </c>
      <c r="N22" s="49"/>
      <c r="O22" s="32">
        <f>Terræn!$J22</f>
        <v>0</v>
      </c>
      <c r="P22" s="51">
        <f t="shared" si="3"/>
        <v>0</v>
      </c>
      <c r="Q22" s="11">
        <f>IF((O22=0),((M22+Terræn!G22)+(12.5/3600)),(N22+(12.5/3600)))</f>
        <v>0.49305555555555564</v>
      </c>
      <c r="R22" s="49"/>
      <c r="S22" s="32">
        <f t="shared" si="4"/>
        <v>0</v>
      </c>
      <c r="T22" s="51">
        <f t="shared" si="5"/>
        <v>0</v>
      </c>
      <c r="U22" s="69">
        <f t="shared" si="6"/>
        <v>0.49652777777777785</v>
      </c>
      <c r="V22" s="10"/>
      <c r="W22" s="12">
        <f t="shared" si="7"/>
        <v>0</v>
      </c>
      <c r="X22" s="23">
        <f t="shared" si="8"/>
        <v>0</v>
      </c>
      <c r="Y22" s="11">
        <f t="shared" si="9"/>
        <v>0.50000000000000011</v>
      </c>
      <c r="AA22" s="32">
        <f t="shared" si="10"/>
        <v>0</v>
      </c>
      <c r="AB22" s="51">
        <f t="shared" si="11"/>
        <v>0</v>
      </c>
      <c r="AC22" s="50">
        <f t="shared" si="12"/>
        <v>0</v>
      </c>
      <c r="AE22" s="34"/>
      <c r="AF22" s="10"/>
      <c r="AG22" s="89"/>
      <c r="AH22" s="90"/>
      <c r="AI22" s="89"/>
      <c r="AJ22" s="90"/>
      <c r="AK22" s="89"/>
      <c r="AL22" s="90"/>
      <c r="AM22" s="89"/>
      <c r="AN22" s="18"/>
      <c r="AO22" s="35">
        <f t="shared" si="13"/>
        <v>0</v>
      </c>
      <c r="AP22" s="63">
        <f t="shared" si="14"/>
        <v>0</v>
      </c>
      <c r="AQ22" s="25">
        <f t="shared" si="15"/>
        <v>0</v>
      </c>
    </row>
    <row r="23" spans="1:43" ht="33" customHeight="1" x14ac:dyDescent="0.2">
      <c r="A23" s="155">
        <f>Udholdenhed!A23</f>
        <v>22</v>
      </c>
      <c r="B23" s="103" t="str">
        <f>Startliste!B23</f>
        <v>AL</v>
      </c>
      <c r="C23" s="102">
        <f>Udholdenhed!C23</f>
        <v>0</v>
      </c>
      <c r="D23" s="105">
        <f>Udholdenhed!D23</f>
        <v>0</v>
      </c>
      <c r="E23" s="156">
        <f>Startliste!E23</f>
        <v>0</v>
      </c>
      <c r="F23" s="89">
        <f>Startliste!F23</f>
        <v>0</v>
      </c>
      <c r="G23" s="46">
        <f>Startliste!G23</f>
        <v>0</v>
      </c>
      <c r="H23" s="58">
        <f>IF((C23=1),Idealtider!$K$3,IF((C23=2),Idealtider!$L$3,IF((C23=3),Idealtider!$M$3,IF((C23=4),Idealtider!$N$3,))))</f>
        <v>0</v>
      </c>
      <c r="I23" s="11">
        <f t="shared" si="16"/>
        <v>0.48958333333333343</v>
      </c>
      <c r="J23" s="49"/>
      <c r="K23" s="32">
        <f t="shared" si="0"/>
        <v>0</v>
      </c>
      <c r="L23" s="51">
        <f t="shared" si="1"/>
        <v>0</v>
      </c>
      <c r="M23" s="11">
        <f t="shared" si="2"/>
        <v>0.49305555555555564</v>
      </c>
      <c r="N23" s="49"/>
      <c r="O23" s="32">
        <f>Terræn!$J23</f>
        <v>0</v>
      </c>
      <c r="P23" s="51">
        <f t="shared" si="3"/>
        <v>0</v>
      </c>
      <c r="Q23" s="3">
        <f>IF((O23=0),((M23+Terræn!G23)+(12.5/3600)),(N23+(12.5/3600)))</f>
        <v>0.49652777777777785</v>
      </c>
      <c r="R23" s="47"/>
      <c r="S23" s="36">
        <f t="shared" si="4"/>
        <v>0</v>
      </c>
      <c r="T23" s="24">
        <f t="shared" si="5"/>
        <v>0</v>
      </c>
      <c r="U23" s="69">
        <f t="shared" si="6"/>
        <v>0.50000000000000011</v>
      </c>
      <c r="V23" s="10"/>
      <c r="W23" s="12">
        <f t="shared" si="7"/>
        <v>0</v>
      </c>
      <c r="X23" s="23">
        <f t="shared" si="8"/>
        <v>0</v>
      </c>
      <c r="Y23" s="11">
        <f t="shared" si="9"/>
        <v>0.50347222222222232</v>
      </c>
      <c r="AA23" s="32">
        <f t="shared" si="10"/>
        <v>0</v>
      </c>
      <c r="AB23" s="51">
        <f t="shared" si="11"/>
        <v>0</v>
      </c>
      <c r="AC23" s="50">
        <f t="shared" si="12"/>
        <v>0</v>
      </c>
      <c r="AE23" s="34"/>
      <c r="AF23" s="10"/>
      <c r="AG23" s="89"/>
      <c r="AH23" s="90"/>
      <c r="AI23" s="89"/>
      <c r="AJ23" s="90"/>
      <c r="AK23" s="89"/>
      <c r="AL23" s="90"/>
      <c r="AM23" s="89"/>
      <c r="AN23" s="18"/>
      <c r="AO23" s="35">
        <f t="shared" si="13"/>
        <v>0</v>
      </c>
      <c r="AP23" s="63">
        <f t="shared" si="14"/>
        <v>0</v>
      </c>
      <c r="AQ23" s="25">
        <f t="shared" si="15"/>
        <v>0</v>
      </c>
    </row>
    <row r="24" spans="1:43" ht="33" customHeight="1" x14ac:dyDescent="0.2">
      <c r="A24" s="155">
        <f>Udholdenhed!A24</f>
        <v>23</v>
      </c>
      <c r="B24" s="103" t="str">
        <f>Startliste!B24</f>
        <v>AL</v>
      </c>
      <c r="C24" s="102">
        <f>Udholdenhed!C24</f>
        <v>0</v>
      </c>
      <c r="D24" s="105">
        <f>Udholdenhed!D24</f>
        <v>0</v>
      </c>
      <c r="E24" s="156">
        <f>Startliste!E24</f>
        <v>0</v>
      </c>
      <c r="F24" s="89">
        <f>Startliste!F24</f>
        <v>0</v>
      </c>
      <c r="G24" s="46">
        <f>Startliste!G24</f>
        <v>0</v>
      </c>
      <c r="H24" s="58">
        <f>IF((C24=1),Idealtider!$K$3,IF((C24=2),Idealtider!$L$3,IF((C24=3),Idealtider!$M$3,IF((C24=4),Idealtider!$N$3,))))</f>
        <v>0</v>
      </c>
      <c r="I24" s="11">
        <f t="shared" si="16"/>
        <v>0.49305555555555564</v>
      </c>
      <c r="J24" s="49"/>
      <c r="K24" s="32">
        <f t="shared" si="0"/>
        <v>0</v>
      </c>
      <c r="L24" s="51">
        <f t="shared" si="1"/>
        <v>0</v>
      </c>
      <c r="M24" s="11">
        <f t="shared" si="2"/>
        <v>0.49652777777777785</v>
      </c>
      <c r="N24" s="49"/>
      <c r="O24" s="32">
        <f>Terræn!$J24</f>
        <v>0</v>
      </c>
      <c r="P24" s="51">
        <f t="shared" si="3"/>
        <v>0</v>
      </c>
      <c r="Q24" s="69">
        <f>IF((O24=0),((M24+Terræn!G24)+(12.5/3600)),(N24+(12.5/3600)))</f>
        <v>0.50000000000000011</v>
      </c>
      <c r="R24" s="26"/>
      <c r="S24" s="12">
        <f t="shared" si="4"/>
        <v>0</v>
      </c>
      <c r="T24" s="23">
        <f t="shared" si="5"/>
        <v>0</v>
      </c>
      <c r="U24" s="69">
        <f t="shared" si="6"/>
        <v>0.50347222222222232</v>
      </c>
      <c r="V24" s="10"/>
      <c r="W24" s="12">
        <f t="shared" si="7"/>
        <v>0</v>
      </c>
      <c r="X24" s="23">
        <f t="shared" si="8"/>
        <v>0</v>
      </c>
      <c r="Y24" s="11">
        <f t="shared" si="9"/>
        <v>0.50694444444444453</v>
      </c>
      <c r="AA24" s="32">
        <f t="shared" si="10"/>
        <v>0</v>
      </c>
      <c r="AB24" s="51">
        <f t="shared" si="11"/>
        <v>0</v>
      </c>
      <c r="AC24" s="50">
        <f t="shared" si="12"/>
        <v>0</v>
      </c>
      <c r="AE24" s="34"/>
      <c r="AF24" s="10"/>
      <c r="AG24" s="89"/>
      <c r="AH24" s="90"/>
      <c r="AI24" s="89"/>
      <c r="AJ24" s="90"/>
      <c r="AK24" s="89"/>
      <c r="AL24" s="90"/>
      <c r="AM24" s="89"/>
      <c r="AN24" s="18"/>
      <c r="AO24" s="35">
        <f t="shared" si="13"/>
        <v>0</v>
      </c>
      <c r="AP24" s="63">
        <f t="shared" si="14"/>
        <v>0</v>
      </c>
      <c r="AQ24" s="25">
        <f t="shared" si="15"/>
        <v>0</v>
      </c>
    </row>
    <row r="25" spans="1:43" ht="33" customHeight="1" x14ac:dyDescent="0.2">
      <c r="A25" s="155">
        <f>Udholdenhed!A25</f>
        <v>24</v>
      </c>
      <c r="B25" s="103" t="str">
        <f>Startliste!B25</f>
        <v>AL</v>
      </c>
      <c r="C25" s="102">
        <f>Udholdenhed!C25</f>
        <v>0</v>
      </c>
      <c r="D25" s="105">
        <f>Udholdenhed!D25</f>
        <v>0</v>
      </c>
      <c r="E25" s="156">
        <f>Startliste!E25</f>
        <v>0</v>
      </c>
      <c r="F25" s="89">
        <f>Startliste!F25</f>
        <v>0</v>
      </c>
      <c r="G25" s="46">
        <f>Startliste!G25</f>
        <v>0</v>
      </c>
      <c r="H25" s="58">
        <f>IF((C25=1),Idealtider!$K$3,IF((C25=2),Idealtider!$L$3,IF((C25=3),Idealtider!$M$3,IF((C25=4),Idealtider!$N$3,))))</f>
        <v>0</v>
      </c>
      <c r="I25" s="11">
        <f t="shared" si="16"/>
        <v>0.49652777777777785</v>
      </c>
      <c r="J25" s="49"/>
      <c r="K25" s="32">
        <f t="shared" si="0"/>
        <v>0</v>
      </c>
      <c r="L25" s="51">
        <f t="shared" si="1"/>
        <v>0</v>
      </c>
      <c r="M25" s="11">
        <f t="shared" si="2"/>
        <v>0.50000000000000011</v>
      </c>
      <c r="N25" s="49"/>
      <c r="O25" s="32">
        <f>Terræn!$J25</f>
        <v>0</v>
      </c>
      <c r="P25" s="51">
        <f t="shared" si="3"/>
        <v>0</v>
      </c>
      <c r="Q25" s="69">
        <f>IF((O25=0),((M25+Terræn!G25)+(12.5/3600)),(N25+(12.5/3600)))</f>
        <v>0.50347222222222232</v>
      </c>
      <c r="R25" s="26"/>
      <c r="S25" s="12">
        <f t="shared" si="4"/>
        <v>0</v>
      </c>
      <c r="T25" s="23">
        <f t="shared" si="5"/>
        <v>0</v>
      </c>
      <c r="U25" s="69">
        <f t="shared" si="6"/>
        <v>0.50694444444444453</v>
      </c>
      <c r="V25" s="10"/>
      <c r="W25" s="12">
        <f t="shared" si="7"/>
        <v>0</v>
      </c>
      <c r="X25" s="23">
        <f t="shared" si="8"/>
        <v>0</v>
      </c>
      <c r="Y25" s="11">
        <f t="shared" si="9"/>
        <v>0.51041666666666674</v>
      </c>
      <c r="AA25" s="32">
        <f t="shared" si="10"/>
        <v>0</v>
      </c>
      <c r="AB25" s="51">
        <f t="shared" si="11"/>
        <v>0</v>
      </c>
      <c r="AC25" s="50">
        <f t="shared" si="12"/>
        <v>0</v>
      </c>
      <c r="AE25" s="34"/>
      <c r="AF25" s="10"/>
      <c r="AG25" s="89"/>
      <c r="AH25" s="90"/>
      <c r="AI25" s="89"/>
      <c r="AJ25" s="90"/>
      <c r="AK25" s="89"/>
      <c r="AL25" s="90"/>
      <c r="AM25" s="89"/>
      <c r="AN25" s="18"/>
      <c r="AO25" s="35">
        <f t="shared" si="13"/>
        <v>0</v>
      </c>
      <c r="AP25" s="63">
        <f t="shared" si="14"/>
        <v>0</v>
      </c>
      <c r="AQ25" s="25">
        <f t="shared" si="15"/>
        <v>0</v>
      </c>
    </row>
    <row r="26" spans="1:43" ht="33" customHeight="1" x14ac:dyDescent="0.2">
      <c r="A26" s="155">
        <f>Udholdenhed!A26</f>
        <v>25</v>
      </c>
      <c r="B26" s="103" t="str">
        <f>Startliste!B26</f>
        <v>AL</v>
      </c>
      <c r="C26" s="102">
        <f>Udholdenhed!C26</f>
        <v>0</v>
      </c>
      <c r="D26" s="105">
        <f>Udholdenhed!D26</f>
        <v>0</v>
      </c>
      <c r="E26" s="156">
        <f>Startliste!E26</f>
        <v>0</v>
      </c>
      <c r="F26" s="89">
        <f>Startliste!F26</f>
        <v>0</v>
      </c>
      <c r="G26" s="46">
        <f>Startliste!G26</f>
        <v>0</v>
      </c>
      <c r="H26" s="58">
        <f>IF((C26=1),Idealtider!$K$3,IF((C26=2),Idealtider!$L$3,IF((C26=3),Idealtider!$M$3,IF((C26=4),Idealtider!$N$3,))))</f>
        <v>0</v>
      </c>
      <c r="I26" s="11">
        <f t="shared" si="16"/>
        <v>0.50000000000000011</v>
      </c>
      <c r="J26" s="49"/>
      <c r="K26" s="32">
        <f t="shared" si="0"/>
        <v>0</v>
      </c>
      <c r="L26" s="51">
        <f t="shared" si="1"/>
        <v>0</v>
      </c>
      <c r="M26" s="11">
        <f t="shared" si="2"/>
        <v>0.50347222222222232</v>
      </c>
      <c r="N26" s="49"/>
      <c r="O26" s="32">
        <f>Terræn!$J26</f>
        <v>0</v>
      </c>
      <c r="P26" s="51">
        <f t="shared" si="3"/>
        <v>0</v>
      </c>
      <c r="Q26" s="69">
        <f>IF((O26=0),((M26+Terræn!G26)+(12.5/3600)),(N26+(12.5/3600)))</f>
        <v>0.50694444444444453</v>
      </c>
      <c r="R26" s="26"/>
      <c r="S26" s="12">
        <f t="shared" si="4"/>
        <v>0</v>
      </c>
      <c r="T26" s="23">
        <f t="shared" si="5"/>
        <v>0</v>
      </c>
      <c r="U26" s="69">
        <f t="shared" si="6"/>
        <v>0.51041666666666674</v>
      </c>
      <c r="V26" s="10"/>
      <c r="W26" s="12">
        <f t="shared" si="7"/>
        <v>0</v>
      </c>
      <c r="X26" s="23">
        <f t="shared" si="8"/>
        <v>0</v>
      </c>
      <c r="Y26" s="11">
        <f t="shared" si="9"/>
        <v>0.51388888888888895</v>
      </c>
      <c r="AA26" s="32">
        <f t="shared" si="10"/>
        <v>0</v>
      </c>
      <c r="AB26" s="51">
        <f t="shared" si="11"/>
        <v>0</v>
      </c>
      <c r="AC26" s="50">
        <f t="shared" si="12"/>
        <v>0</v>
      </c>
      <c r="AE26" s="34"/>
      <c r="AF26" s="10"/>
      <c r="AG26" s="89"/>
      <c r="AH26" s="90"/>
      <c r="AI26" s="89"/>
      <c r="AJ26" s="90"/>
      <c r="AK26" s="89"/>
      <c r="AL26" s="90"/>
      <c r="AM26" s="89"/>
      <c r="AN26" s="18"/>
      <c r="AO26" s="35">
        <f t="shared" si="13"/>
        <v>0</v>
      </c>
      <c r="AP26" s="63">
        <f t="shared" si="14"/>
        <v>0</v>
      </c>
      <c r="AQ26" s="25">
        <f t="shared" si="15"/>
        <v>0</v>
      </c>
    </row>
    <row r="27" spans="1:43" ht="33" customHeight="1" x14ac:dyDescent="0.2">
      <c r="A27" s="155">
        <f>Udholdenhed!A27</f>
        <v>26</v>
      </c>
      <c r="B27" s="103" t="str">
        <f>Startliste!B27</f>
        <v>AL</v>
      </c>
      <c r="C27" s="102">
        <f>Udholdenhed!C27</f>
        <v>0</v>
      </c>
      <c r="D27" s="105">
        <f>Udholdenhed!D27</f>
        <v>0</v>
      </c>
      <c r="E27" s="156">
        <f>Startliste!E27</f>
        <v>0</v>
      </c>
      <c r="F27" s="89">
        <f>Startliste!F27</f>
        <v>0</v>
      </c>
      <c r="G27" s="46">
        <f>Startliste!G27</f>
        <v>0</v>
      </c>
      <c r="H27" s="58">
        <f>IF((C27=1),Idealtider!$K$3,IF((C27=2),Idealtider!$L$3,IF((C27=3),Idealtider!$M$3,IF((C27=4),Idealtider!$N$3,))))</f>
        <v>0</v>
      </c>
      <c r="I27" s="11">
        <f t="shared" si="16"/>
        <v>0.50347222222222232</v>
      </c>
      <c r="J27" s="49"/>
      <c r="K27" s="32">
        <f t="shared" si="0"/>
        <v>0</v>
      </c>
      <c r="L27" s="51">
        <f t="shared" si="1"/>
        <v>0</v>
      </c>
      <c r="M27" s="11">
        <f t="shared" si="2"/>
        <v>0.50694444444444453</v>
      </c>
      <c r="N27" s="49"/>
      <c r="O27" s="32">
        <f>Terræn!$J27</f>
        <v>0</v>
      </c>
      <c r="P27" s="51">
        <f t="shared" si="3"/>
        <v>0</v>
      </c>
      <c r="Q27" s="69">
        <f>IF((O27=0),((M27+Terræn!G27)+(12.5/3600)),(N27+(12.5/3600)))</f>
        <v>0.51041666666666674</v>
      </c>
      <c r="R27" s="26"/>
      <c r="S27" s="12">
        <f t="shared" si="4"/>
        <v>0</v>
      </c>
      <c r="T27" s="23">
        <f t="shared" si="5"/>
        <v>0</v>
      </c>
      <c r="U27" s="69">
        <f t="shared" si="6"/>
        <v>0.51388888888888895</v>
      </c>
      <c r="V27" s="10"/>
      <c r="W27" s="12">
        <f t="shared" si="7"/>
        <v>0</v>
      </c>
      <c r="X27" s="23">
        <f t="shared" si="8"/>
        <v>0</v>
      </c>
      <c r="Y27" s="11">
        <f t="shared" si="9"/>
        <v>0.51736111111111116</v>
      </c>
      <c r="AA27" s="32">
        <f t="shared" si="10"/>
        <v>0</v>
      </c>
      <c r="AB27" s="51">
        <f t="shared" si="11"/>
        <v>0</v>
      </c>
      <c r="AC27" s="50">
        <f t="shared" si="12"/>
        <v>0</v>
      </c>
      <c r="AE27" s="34"/>
      <c r="AF27" s="10"/>
      <c r="AG27" s="89"/>
      <c r="AH27" s="90"/>
      <c r="AI27" s="89"/>
      <c r="AJ27" s="90"/>
      <c r="AK27" s="89"/>
      <c r="AL27" s="90"/>
      <c r="AM27" s="89"/>
      <c r="AN27" s="18"/>
      <c r="AO27" s="35">
        <f t="shared" si="13"/>
        <v>0</v>
      </c>
      <c r="AP27" s="63">
        <f t="shared" si="14"/>
        <v>0</v>
      </c>
      <c r="AQ27" s="25">
        <f t="shared" si="15"/>
        <v>0</v>
      </c>
    </row>
    <row r="28" spans="1:43" ht="33" customHeight="1" x14ac:dyDescent="0.2">
      <c r="A28" s="155">
        <f>Udholdenhed!A28</f>
        <v>27</v>
      </c>
      <c r="B28" s="103" t="str">
        <f>Startliste!B28</f>
        <v>AL</v>
      </c>
      <c r="C28" s="102">
        <f>Udholdenhed!C28</f>
        <v>0</v>
      </c>
      <c r="D28" s="105">
        <f>Udholdenhed!D28</f>
        <v>0</v>
      </c>
      <c r="E28" s="156">
        <f>Startliste!E28</f>
        <v>0</v>
      </c>
      <c r="F28" s="89">
        <f>Startliste!F28</f>
        <v>0</v>
      </c>
      <c r="G28" s="46">
        <f>Startliste!G28</f>
        <v>0</v>
      </c>
      <c r="H28" s="58">
        <f>IF((C28=1),Idealtider!$K$3,IF((C28=2),Idealtider!$L$3,IF((C28=3),Idealtider!$M$3,IF((C28=4),Idealtider!$N$3,))))</f>
        <v>0</v>
      </c>
      <c r="I28" s="11">
        <f t="shared" si="16"/>
        <v>0.50694444444444453</v>
      </c>
      <c r="J28" s="49"/>
      <c r="K28" s="32">
        <f t="shared" si="0"/>
        <v>0</v>
      </c>
      <c r="L28" s="51">
        <f t="shared" si="1"/>
        <v>0</v>
      </c>
      <c r="M28" s="11">
        <f t="shared" si="2"/>
        <v>0.51041666666666674</v>
      </c>
      <c r="N28" s="49"/>
      <c r="O28" s="32">
        <f>Terræn!$J28</f>
        <v>0</v>
      </c>
      <c r="P28" s="51">
        <f t="shared" si="3"/>
        <v>0</v>
      </c>
      <c r="Q28" s="69">
        <f>IF((O28=0),((M28+Terræn!G28)+(12.5/3600)),(N28+(12.5/3600)))</f>
        <v>0.51388888888888895</v>
      </c>
      <c r="R28" s="26"/>
      <c r="S28" s="12">
        <f t="shared" si="4"/>
        <v>0</v>
      </c>
      <c r="T28" s="23">
        <f t="shared" si="5"/>
        <v>0</v>
      </c>
      <c r="U28" s="69">
        <f t="shared" si="6"/>
        <v>0.51736111111111116</v>
      </c>
      <c r="V28" s="10"/>
      <c r="W28" s="12">
        <f t="shared" si="7"/>
        <v>0</v>
      </c>
      <c r="X28" s="23">
        <f t="shared" si="8"/>
        <v>0</v>
      </c>
      <c r="Y28" s="11">
        <f t="shared" si="9"/>
        <v>0.52083333333333337</v>
      </c>
      <c r="AA28" s="32">
        <f t="shared" si="10"/>
        <v>0</v>
      </c>
      <c r="AB28" s="51">
        <f t="shared" si="11"/>
        <v>0</v>
      </c>
      <c r="AC28" s="50">
        <f t="shared" si="12"/>
        <v>0</v>
      </c>
      <c r="AE28" s="34"/>
      <c r="AF28" s="10"/>
      <c r="AG28" s="89"/>
      <c r="AH28" s="90"/>
      <c r="AI28" s="89"/>
      <c r="AJ28" s="90"/>
      <c r="AK28" s="89"/>
      <c r="AL28" s="90"/>
      <c r="AM28" s="89"/>
      <c r="AN28" s="18"/>
      <c r="AO28" s="35">
        <f t="shared" si="13"/>
        <v>0</v>
      </c>
      <c r="AP28" s="63">
        <f t="shared" si="14"/>
        <v>0</v>
      </c>
      <c r="AQ28" s="25">
        <f t="shared" si="15"/>
        <v>0</v>
      </c>
    </row>
    <row r="29" spans="1:43" ht="33" customHeight="1" x14ac:dyDescent="0.2">
      <c r="A29" s="155">
        <f>Udholdenhed!A29</f>
        <v>28</v>
      </c>
      <c r="B29" s="103" t="str">
        <f>Startliste!B29</f>
        <v>AL</v>
      </c>
      <c r="C29" s="102">
        <f>Udholdenhed!C29</f>
        <v>0</v>
      </c>
      <c r="D29" s="105">
        <f>Udholdenhed!D29</f>
        <v>0</v>
      </c>
      <c r="E29" s="156">
        <f>Startliste!E29</f>
        <v>0</v>
      </c>
      <c r="F29" s="89">
        <f>Startliste!F29</f>
        <v>0</v>
      </c>
      <c r="G29" s="46">
        <f>Startliste!G29</f>
        <v>0</v>
      </c>
      <c r="H29" s="58">
        <f>IF((C29=1),Idealtider!$K$3,IF((C29=2),Idealtider!$L$3,IF((C29=3),Idealtider!$M$3,IF((C29=4),Idealtider!$N$3,))))</f>
        <v>0</v>
      </c>
      <c r="I29" s="11">
        <f t="shared" si="16"/>
        <v>0.51041666666666674</v>
      </c>
      <c r="J29" s="49"/>
      <c r="K29" s="32">
        <f t="shared" si="0"/>
        <v>0</v>
      </c>
      <c r="L29" s="51">
        <f t="shared" si="1"/>
        <v>0</v>
      </c>
      <c r="M29" s="11">
        <f t="shared" si="2"/>
        <v>0.51388888888888895</v>
      </c>
      <c r="N29" s="49"/>
      <c r="O29" s="32">
        <f>Terræn!$J29</f>
        <v>0</v>
      </c>
      <c r="P29" s="51">
        <f t="shared" si="3"/>
        <v>0</v>
      </c>
      <c r="Q29" s="69">
        <f>IF((O29=0),((M29+Terræn!G29)+(12.5/3600)),(N29+(12.5/3600)))</f>
        <v>0.51736111111111116</v>
      </c>
      <c r="R29" s="26"/>
      <c r="S29" s="12">
        <f t="shared" si="4"/>
        <v>0</v>
      </c>
      <c r="T29" s="23">
        <f t="shared" si="5"/>
        <v>0</v>
      </c>
      <c r="U29" s="69">
        <f t="shared" si="6"/>
        <v>0.52083333333333337</v>
      </c>
      <c r="V29" s="10"/>
      <c r="W29" s="12">
        <f t="shared" si="7"/>
        <v>0</v>
      </c>
      <c r="X29" s="23">
        <f t="shared" si="8"/>
        <v>0</v>
      </c>
      <c r="Y29" s="11">
        <f t="shared" si="9"/>
        <v>0.52430555555555558</v>
      </c>
      <c r="AA29" s="32">
        <f t="shared" si="10"/>
        <v>0</v>
      </c>
      <c r="AB29" s="51">
        <f t="shared" si="11"/>
        <v>0</v>
      </c>
      <c r="AC29" s="50">
        <f t="shared" si="12"/>
        <v>0</v>
      </c>
      <c r="AE29" s="34"/>
      <c r="AF29" s="10"/>
      <c r="AG29" s="89"/>
      <c r="AH29" s="90"/>
      <c r="AI29" s="89"/>
      <c r="AJ29" s="90"/>
      <c r="AK29" s="89"/>
      <c r="AL29" s="90"/>
      <c r="AM29" s="89"/>
      <c r="AN29" s="18"/>
      <c r="AO29" s="35">
        <f t="shared" si="13"/>
        <v>0</v>
      </c>
      <c r="AP29" s="63">
        <f t="shared" si="14"/>
        <v>0</v>
      </c>
      <c r="AQ29" s="25">
        <f t="shared" si="15"/>
        <v>0</v>
      </c>
    </row>
    <row r="30" spans="1:43" ht="33" customHeight="1" x14ac:dyDescent="0.2">
      <c r="A30" s="155">
        <f>Udholdenhed!A30</f>
        <v>29</v>
      </c>
      <c r="B30" s="103" t="str">
        <f>Startliste!B30</f>
        <v>AL</v>
      </c>
      <c r="C30" s="102">
        <f>Udholdenhed!C30</f>
        <v>0</v>
      </c>
      <c r="D30" s="105">
        <f>Udholdenhed!D30</f>
        <v>0</v>
      </c>
      <c r="E30" s="156">
        <f>Startliste!E30</f>
        <v>0</v>
      </c>
      <c r="F30" s="89">
        <f>Startliste!F30</f>
        <v>0</v>
      </c>
      <c r="G30" s="46">
        <f>Startliste!G30</f>
        <v>0</v>
      </c>
      <c r="H30" s="58">
        <f>IF((C30=1),Idealtider!$K$3,IF((C30=2),Idealtider!$L$3,IF((C30=3),Idealtider!$M$3,IF((C30=4),Idealtider!$N$3,))))</f>
        <v>0</v>
      </c>
      <c r="I30" s="11">
        <f t="shared" si="16"/>
        <v>0.51388888888888895</v>
      </c>
      <c r="J30" s="49"/>
      <c r="K30" s="32">
        <f t="shared" si="0"/>
        <v>0</v>
      </c>
      <c r="L30" s="51">
        <f t="shared" si="1"/>
        <v>0</v>
      </c>
      <c r="M30" s="11">
        <f t="shared" si="2"/>
        <v>0.51736111111111116</v>
      </c>
      <c r="N30" s="49"/>
      <c r="O30" s="32">
        <f>Terræn!$J30</f>
        <v>0</v>
      </c>
      <c r="P30" s="51">
        <f t="shared" si="3"/>
        <v>0</v>
      </c>
      <c r="Q30" s="69">
        <f>IF((O30=0),((M30+Terræn!G30)+(12.5/3600)),(N30+(12.5/3600)))</f>
        <v>0.52083333333333337</v>
      </c>
      <c r="R30" s="26"/>
      <c r="S30" s="12">
        <f t="shared" si="4"/>
        <v>0</v>
      </c>
      <c r="T30" s="23">
        <f t="shared" si="5"/>
        <v>0</v>
      </c>
      <c r="U30" s="69">
        <f t="shared" si="6"/>
        <v>0.52430555555555558</v>
      </c>
      <c r="V30" s="10"/>
      <c r="W30" s="12">
        <f t="shared" si="7"/>
        <v>0</v>
      </c>
      <c r="X30" s="23">
        <f t="shared" si="8"/>
        <v>0</v>
      </c>
      <c r="Y30" s="11">
        <f t="shared" si="9"/>
        <v>0.52777777777777779</v>
      </c>
      <c r="AA30" s="32">
        <f t="shared" si="10"/>
        <v>0</v>
      </c>
      <c r="AB30" s="51">
        <f t="shared" si="11"/>
        <v>0</v>
      </c>
      <c r="AC30" s="50">
        <f t="shared" si="12"/>
        <v>0</v>
      </c>
      <c r="AE30" s="34"/>
      <c r="AF30" s="10"/>
      <c r="AG30" s="89"/>
      <c r="AH30" s="90"/>
      <c r="AI30" s="89"/>
      <c r="AJ30" s="90"/>
      <c r="AK30" s="89"/>
      <c r="AL30" s="90"/>
      <c r="AM30" s="89"/>
      <c r="AN30" s="18"/>
      <c r="AO30" s="35">
        <f t="shared" si="13"/>
        <v>0</v>
      </c>
      <c r="AP30" s="63">
        <f t="shared" si="14"/>
        <v>0</v>
      </c>
      <c r="AQ30" s="25">
        <f t="shared" si="15"/>
        <v>0</v>
      </c>
    </row>
    <row r="31" spans="1:43" ht="33" customHeight="1" x14ac:dyDescent="0.2">
      <c r="A31" s="155">
        <f>Udholdenhed!A31</f>
        <v>30</v>
      </c>
      <c r="B31" s="103" t="str">
        <f>Startliste!B31</f>
        <v>AL</v>
      </c>
      <c r="C31" s="102">
        <f>Udholdenhed!C31</f>
        <v>0</v>
      </c>
      <c r="D31" s="105">
        <f>Udholdenhed!D31</f>
        <v>0</v>
      </c>
      <c r="E31" s="156">
        <f>Startliste!E31</f>
        <v>0</v>
      </c>
      <c r="F31" s="89">
        <f>Startliste!F31</f>
        <v>0</v>
      </c>
      <c r="G31" s="46">
        <f>Startliste!G31</f>
        <v>0</v>
      </c>
      <c r="H31" s="58">
        <f>IF((C31=1),Idealtider!$K$3,IF((C31=2),Idealtider!$L$3,IF((C31=3),Idealtider!$M$3,IF((C31=4),Idealtider!$N$3,))))</f>
        <v>0</v>
      </c>
      <c r="I31" s="11">
        <f t="shared" si="16"/>
        <v>0.51736111111111116</v>
      </c>
      <c r="J31" s="49"/>
      <c r="K31" s="32">
        <f t="shared" si="0"/>
        <v>0</v>
      </c>
      <c r="L31" s="51">
        <f t="shared" si="1"/>
        <v>0</v>
      </c>
      <c r="M31" s="11">
        <f t="shared" si="2"/>
        <v>0.52083333333333337</v>
      </c>
      <c r="N31" s="49"/>
      <c r="O31" s="32">
        <f>Terræn!$J31</f>
        <v>0</v>
      </c>
      <c r="P31" s="51">
        <f t="shared" si="3"/>
        <v>0</v>
      </c>
      <c r="Q31" s="69">
        <f>IF((O31=0),((M31+Terræn!G31)+(12.5/3600)),(N31+(12.5/3600)))</f>
        <v>0.52430555555555558</v>
      </c>
      <c r="R31" s="26"/>
      <c r="S31" s="12">
        <f t="shared" si="4"/>
        <v>0</v>
      </c>
      <c r="T31" s="23">
        <f t="shared" si="5"/>
        <v>0</v>
      </c>
      <c r="U31" s="69">
        <f t="shared" si="6"/>
        <v>0.52777777777777779</v>
      </c>
      <c r="V31" s="10"/>
      <c r="W31" s="12">
        <f t="shared" si="7"/>
        <v>0</v>
      </c>
      <c r="X31" s="23">
        <f t="shared" si="8"/>
        <v>0</v>
      </c>
      <c r="Y31" s="11">
        <f t="shared" si="9"/>
        <v>0.53125</v>
      </c>
      <c r="AA31" s="32">
        <f t="shared" si="10"/>
        <v>0</v>
      </c>
      <c r="AB31" s="51">
        <f t="shared" si="11"/>
        <v>0</v>
      </c>
      <c r="AC31" s="50">
        <f t="shared" si="12"/>
        <v>0</v>
      </c>
      <c r="AE31" s="34"/>
      <c r="AF31" s="10"/>
      <c r="AG31" s="89"/>
      <c r="AH31" s="90"/>
      <c r="AI31" s="89"/>
      <c r="AJ31" s="90"/>
      <c r="AK31" s="89"/>
      <c r="AL31" s="90"/>
      <c r="AM31" s="89"/>
      <c r="AN31" s="18"/>
      <c r="AO31" s="35">
        <f t="shared" si="13"/>
        <v>0</v>
      </c>
      <c r="AP31" s="63">
        <f t="shared" si="14"/>
        <v>0</v>
      </c>
      <c r="AQ31" s="25">
        <f t="shared" si="15"/>
        <v>0</v>
      </c>
    </row>
    <row r="32" spans="1:43" ht="33" customHeight="1" x14ac:dyDescent="0.2">
      <c r="A32" s="155">
        <f>Udholdenhed!A32</f>
        <v>31</v>
      </c>
      <c r="B32" s="103" t="str">
        <f>Startliste!B32</f>
        <v>AL</v>
      </c>
      <c r="C32" s="102">
        <f>Udholdenhed!C32</f>
        <v>0</v>
      </c>
      <c r="D32" s="105">
        <f>Udholdenhed!D32</f>
        <v>0</v>
      </c>
      <c r="E32" s="156">
        <f>Startliste!E32</f>
        <v>0</v>
      </c>
      <c r="F32" s="89">
        <f>Startliste!F32</f>
        <v>0</v>
      </c>
      <c r="G32" s="46">
        <f>Startliste!G32</f>
        <v>0</v>
      </c>
      <c r="H32" s="58">
        <f>IF((C32=1),Idealtider!$K$3,IF((C32=2),Idealtider!$L$3,IF((C32=3),Idealtider!$M$3,IF((C32=4),Idealtider!$N$3,))))</f>
        <v>0</v>
      </c>
      <c r="I32" s="11">
        <f t="shared" si="16"/>
        <v>0.52083333333333337</v>
      </c>
      <c r="J32" s="49"/>
      <c r="K32" s="32">
        <f t="shared" si="0"/>
        <v>0</v>
      </c>
      <c r="L32" s="51">
        <f t="shared" si="1"/>
        <v>0</v>
      </c>
      <c r="M32" s="11">
        <f t="shared" si="2"/>
        <v>0.52430555555555558</v>
      </c>
      <c r="N32" s="49"/>
      <c r="O32" s="32">
        <f>Terræn!$J32</f>
        <v>0</v>
      </c>
      <c r="P32" s="51">
        <f t="shared" si="3"/>
        <v>0</v>
      </c>
      <c r="Q32" s="69">
        <f>IF((O32=0),((M32+Terræn!G32)+(12.5/3600)),(N32+(12.5/3600)))</f>
        <v>0.52777777777777779</v>
      </c>
      <c r="R32" s="26"/>
      <c r="S32" s="12">
        <f t="shared" si="4"/>
        <v>0</v>
      </c>
      <c r="T32" s="23">
        <f t="shared" si="5"/>
        <v>0</v>
      </c>
      <c r="U32" s="69">
        <f t="shared" si="6"/>
        <v>0.53125</v>
      </c>
      <c r="V32" s="10"/>
      <c r="W32" s="12">
        <f t="shared" si="7"/>
        <v>0</v>
      </c>
      <c r="X32" s="23">
        <f t="shared" si="8"/>
        <v>0</v>
      </c>
      <c r="Y32" s="11">
        <f t="shared" si="9"/>
        <v>0.53472222222222221</v>
      </c>
      <c r="AA32" s="32">
        <f t="shared" si="10"/>
        <v>0</v>
      </c>
      <c r="AB32" s="51">
        <f t="shared" si="11"/>
        <v>0</v>
      </c>
      <c r="AC32" s="50">
        <f t="shared" si="12"/>
        <v>0</v>
      </c>
      <c r="AE32" s="34"/>
      <c r="AF32" s="10"/>
      <c r="AG32" s="89"/>
      <c r="AH32" s="90"/>
      <c r="AI32" s="89"/>
      <c r="AJ32" s="90"/>
      <c r="AK32" s="89"/>
      <c r="AL32" s="90"/>
      <c r="AM32" s="89"/>
      <c r="AO32" s="14"/>
      <c r="AQ32" s="14"/>
    </row>
    <row r="33" spans="1:43" ht="33" customHeight="1" x14ac:dyDescent="0.2">
      <c r="A33" s="155">
        <f>Udholdenhed!A33</f>
        <v>32</v>
      </c>
      <c r="B33" s="103" t="str">
        <f>Startliste!B33</f>
        <v>AL</v>
      </c>
      <c r="C33" s="102">
        <f>Udholdenhed!C33</f>
        <v>0</v>
      </c>
      <c r="D33" s="105">
        <f>Udholdenhed!D33</f>
        <v>0</v>
      </c>
      <c r="E33" s="156">
        <f>Startliste!E33</f>
        <v>0</v>
      </c>
      <c r="F33" s="89">
        <f>Startliste!F33</f>
        <v>0</v>
      </c>
      <c r="G33" s="46">
        <f>Startliste!G33</f>
        <v>0</v>
      </c>
      <c r="H33" s="58">
        <f>IF((C33=1),Idealtider!$K$3,IF((C33=2),Idealtider!$L$3,IF((C33=3),Idealtider!$M$3,IF((C33=4),Idealtider!$N$3,))))</f>
        <v>0</v>
      </c>
      <c r="I33" s="11">
        <f t="shared" si="16"/>
        <v>0.52430555555555558</v>
      </c>
      <c r="J33" s="49"/>
      <c r="K33" s="32">
        <f t="shared" si="0"/>
        <v>0</v>
      </c>
      <c r="L33" s="51">
        <f t="shared" si="1"/>
        <v>0</v>
      </c>
      <c r="M33" s="11">
        <f t="shared" si="2"/>
        <v>0.52777777777777779</v>
      </c>
      <c r="N33" s="49"/>
      <c r="O33" s="32">
        <f>Terræn!$J33</f>
        <v>0</v>
      </c>
      <c r="P33" s="51">
        <f t="shared" si="3"/>
        <v>0</v>
      </c>
      <c r="Q33" s="69">
        <f>IF((O33=0),((M33+Terræn!G33)+(12.5/3600)),(N33+(12.5/3600)))</f>
        <v>0.53125</v>
      </c>
      <c r="R33" s="26"/>
      <c r="S33" s="12">
        <f t="shared" si="4"/>
        <v>0</v>
      </c>
      <c r="T33" s="23">
        <f t="shared" si="5"/>
        <v>0</v>
      </c>
      <c r="U33" s="69">
        <f t="shared" si="6"/>
        <v>0.53472222222222221</v>
      </c>
      <c r="V33" s="10"/>
      <c r="W33" s="12">
        <f t="shared" si="7"/>
        <v>0</v>
      </c>
      <c r="X33" s="23">
        <f t="shared" si="8"/>
        <v>0</v>
      </c>
      <c r="Y33" s="11">
        <f t="shared" si="9"/>
        <v>0.53819444444444442</v>
      </c>
      <c r="AA33" s="32">
        <f t="shared" si="10"/>
        <v>0</v>
      </c>
      <c r="AB33" s="51">
        <f t="shared" si="11"/>
        <v>0</v>
      </c>
      <c r="AC33" s="50">
        <f t="shared" si="12"/>
        <v>0</v>
      </c>
      <c r="AE33" s="34"/>
      <c r="AF33" s="10"/>
      <c r="AG33" s="89"/>
      <c r="AH33" s="90"/>
      <c r="AI33" s="89"/>
      <c r="AJ33" s="90"/>
      <c r="AK33" s="89"/>
      <c r="AL33" s="90"/>
      <c r="AM33" s="89"/>
      <c r="AO33" s="14"/>
      <c r="AQ33" s="14"/>
    </row>
    <row r="34" spans="1:43" ht="33" customHeight="1" x14ac:dyDescent="0.2">
      <c r="A34" s="155">
        <f>Udholdenhed!A34</f>
        <v>33</v>
      </c>
      <c r="B34" s="103" t="str">
        <f>Startliste!B34</f>
        <v>AL</v>
      </c>
      <c r="C34" s="102">
        <f>Udholdenhed!C34</f>
        <v>0</v>
      </c>
      <c r="D34" s="105">
        <f>Udholdenhed!D34</f>
        <v>0</v>
      </c>
      <c r="E34" s="156">
        <f>Startliste!E34</f>
        <v>0</v>
      </c>
      <c r="F34" s="89">
        <f>Startliste!F34</f>
        <v>0</v>
      </c>
      <c r="G34" s="46">
        <f>Startliste!G34</f>
        <v>0</v>
      </c>
      <c r="H34" s="58">
        <f>IF((C34=1),Idealtider!$K$3,IF((C34=2),Idealtider!$L$3,IF((C34=3),Idealtider!$M$3,IF((C34=4),Idealtider!$N$3,))))</f>
        <v>0</v>
      </c>
      <c r="I34" s="11">
        <f t="shared" si="16"/>
        <v>0.52777777777777779</v>
      </c>
      <c r="J34" s="49"/>
      <c r="K34" s="32">
        <f t="shared" ref="K34:K59" si="17">IF(((((J34-I34)-H34)-(2/216000))&lt;0),0,(((J34-I34)-H34)-(2/216000)))</f>
        <v>0</v>
      </c>
      <c r="L34" s="51">
        <f t="shared" ref="L34:L67" si="18">IF((K34=0),0,(IF((MINUTE(K34)=0),10,(IF((MINUTE(K34)=1),30,(IF((MINUTE(K34)=2),60,100)))))))</f>
        <v>0</v>
      </c>
      <c r="M34" s="11">
        <f t="shared" ref="M34:M59" si="19">IF((K34=0),((I34+H34)+(12.5/3600)),(J34+(12.5/3600)))</f>
        <v>0.53125</v>
      </c>
      <c r="N34" s="49"/>
      <c r="O34" s="32">
        <f>Terræn!$J34</f>
        <v>0</v>
      </c>
      <c r="P34" s="51">
        <f t="shared" ref="P34:P67" si="20">IF((O34=0),0,(IF((MINUTE(O34)=0),10,(IF((MINUTE(O34)=1),30,(IF((MINUTE(O34)=2),60,100)))))))</f>
        <v>0</v>
      </c>
      <c r="Q34" s="69">
        <f>IF((O34=0),((M34+Terræn!G34)+(12.5/3600)),(N34+(12.5/3600)))</f>
        <v>0.53472222222222221</v>
      </c>
      <c r="R34" s="26"/>
      <c r="S34" s="12">
        <f t="shared" ref="S34:S59" si="21">IF(((((R34-Q34)-H34)-(2/216000))&lt;0),0,(((R34-Q34)-H34)-(2/216000)))</f>
        <v>0</v>
      </c>
      <c r="T34" s="23">
        <f t="shared" ref="T34:T67" si="22">IF((S34=0),0,(IF((MINUTE(S34)=0),10,(IF((MINUTE(S34)=1),30,(IF((MINUTE(S34)=2),60,100)))))))</f>
        <v>0</v>
      </c>
      <c r="U34" s="69">
        <f t="shared" ref="U34:U59" si="23">IF((S34=0),((Q34+H34)+(12.5/3600)),(R34+(12.5/3600)))</f>
        <v>0.53819444444444442</v>
      </c>
      <c r="V34" s="10"/>
      <c r="W34" s="12">
        <f t="shared" ref="W34:W59" si="24">IF(((((V34-U34)-H34)-(2/216000))&lt;0),0,(((V34-U34)-H34)-(2/216000)))</f>
        <v>0</v>
      </c>
      <c r="X34" s="23">
        <f t="shared" ref="X34:X67" si="25">IF((W34=0),0,(IF((MINUTE(W34)=0),10,(IF((MINUTE(W34)=1),30,(IF((MINUTE(W34)=2),60,100)))))))</f>
        <v>0</v>
      </c>
      <c r="Y34" s="11">
        <f t="shared" ref="Y34:Y59" si="26">IF((W34=0),((U34+H34)+(12.5/3600)),(V34+(12.5/3600)))</f>
        <v>0.54166666666666663</v>
      </c>
      <c r="AA34" s="32">
        <f t="shared" ref="AA34:AA59" si="27">IF(((((Z34-Y34)-H34)-(2/216000))&lt;0),0,(((Z34-Y34)-H34)-(2/216000)))</f>
        <v>0</v>
      </c>
      <c r="AB34" s="51">
        <f t="shared" ref="AB34:AB67" si="28">IF((AA34=0),0,(IF((MINUTE(AA34)=0),10,(IF((MINUTE(AA34)=1),30,(IF((MINUTE(AA34)=2),60,100)))))))</f>
        <v>0</v>
      </c>
      <c r="AC34" s="50">
        <f t="shared" ref="AC34:AC59" si="29">IF(((((AB34+X34)+T34)+L34)&lt;100),(((AB34+X34)+T34)+L34),100)</f>
        <v>0</v>
      </c>
      <c r="AE34" s="34"/>
      <c r="AF34" s="10"/>
      <c r="AG34" s="89"/>
      <c r="AH34" s="90"/>
      <c r="AI34" s="89"/>
      <c r="AJ34" s="90"/>
      <c r="AK34" s="89"/>
      <c r="AL34" s="90"/>
      <c r="AM34" s="89"/>
      <c r="AO34" s="14"/>
      <c r="AQ34" s="14"/>
    </row>
    <row r="35" spans="1:43" ht="33" customHeight="1" x14ac:dyDescent="0.2">
      <c r="A35" s="155">
        <f>Udholdenhed!A35</f>
        <v>34</v>
      </c>
      <c r="B35" s="103" t="str">
        <f>Startliste!B35</f>
        <v>AL</v>
      </c>
      <c r="C35" s="102">
        <f>Udholdenhed!C35</f>
        <v>0</v>
      </c>
      <c r="D35" s="155">
        <f>Udholdenhed!D35</f>
        <v>0</v>
      </c>
      <c r="E35" s="156">
        <f>Startliste!E35</f>
        <v>0</v>
      </c>
      <c r="F35" s="89">
        <f>Startliste!F35</f>
        <v>0</v>
      </c>
      <c r="G35" s="46">
        <f>Startliste!G35</f>
        <v>0</v>
      </c>
      <c r="H35" s="58">
        <f>IF((C35=1),Idealtider!$K$3,IF((C35=2),Idealtider!$L$3,IF((C35=3),Idealtider!$M$3,IF((C35=4),Idealtider!$N$3,))))</f>
        <v>0</v>
      </c>
      <c r="I35" s="11">
        <f t="shared" ref="I35:I59" si="30">IF((D35=D34), (IF((D35=0), (I34+(12.5/3600)), I34)), (I34+(12.5/3600)))</f>
        <v>0.53125</v>
      </c>
      <c r="J35" s="49"/>
      <c r="K35" s="32">
        <f t="shared" si="17"/>
        <v>0</v>
      </c>
      <c r="L35" s="51">
        <f t="shared" si="18"/>
        <v>0</v>
      </c>
      <c r="M35" s="11">
        <f t="shared" si="19"/>
        <v>0.53472222222222221</v>
      </c>
      <c r="N35" s="49"/>
      <c r="O35" s="32">
        <f>Terræn!$J35</f>
        <v>0</v>
      </c>
      <c r="P35" s="51">
        <f t="shared" si="20"/>
        <v>0</v>
      </c>
      <c r="Q35" s="69">
        <f>IF((O35=0),((M35+Terræn!G35)+(12.5/3600)),(N35+(12.5/3600)))</f>
        <v>0.53819444444444442</v>
      </c>
      <c r="R35" s="26"/>
      <c r="S35" s="12">
        <f t="shared" si="21"/>
        <v>0</v>
      </c>
      <c r="T35" s="23">
        <f t="shared" si="22"/>
        <v>0</v>
      </c>
      <c r="U35" s="69">
        <f t="shared" si="23"/>
        <v>0.54166666666666663</v>
      </c>
      <c r="V35" s="10"/>
      <c r="W35" s="12">
        <f t="shared" si="24"/>
        <v>0</v>
      </c>
      <c r="X35" s="23">
        <f t="shared" si="25"/>
        <v>0</v>
      </c>
      <c r="Y35" s="11">
        <f t="shared" si="26"/>
        <v>0.54513888888888884</v>
      </c>
      <c r="AA35" s="32">
        <f t="shared" si="27"/>
        <v>0</v>
      </c>
      <c r="AB35" s="51">
        <f t="shared" si="28"/>
        <v>0</v>
      </c>
      <c r="AC35" s="50">
        <f t="shared" si="29"/>
        <v>0</v>
      </c>
      <c r="AE35" s="34"/>
      <c r="AF35" s="10"/>
      <c r="AG35" s="89"/>
      <c r="AH35" s="90"/>
      <c r="AI35" s="89"/>
      <c r="AJ35" s="90"/>
      <c r="AK35" s="89"/>
      <c r="AL35" s="90"/>
      <c r="AM35" s="89"/>
      <c r="AO35" s="14"/>
      <c r="AQ35" s="14"/>
    </row>
    <row r="36" spans="1:43" ht="33" customHeight="1" x14ac:dyDescent="0.2">
      <c r="A36" s="155">
        <f>Udholdenhed!A36</f>
        <v>35</v>
      </c>
      <c r="B36" s="103" t="str">
        <f>Startliste!B36</f>
        <v>AL</v>
      </c>
      <c r="C36" s="102">
        <f>Udholdenhed!C36</f>
        <v>0</v>
      </c>
      <c r="D36" s="155">
        <f>Udholdenhed!D36</f>
        <v>0</v>
      </c>
      <c r="E36" s="156">
        <f>Startliste!E36</f>
        <v>0</v>
      </c>
      <c r="F36" s="89">
        <f>Startliste!F36</f>
        <v>0</v>
      </c>
      <c r="G36" s="46">
        <f>Startliste!G36</f>
        <v>0</v>
      </c>
      <c r="H36" s="58">
        <f>IF((C36=1),Idealtider!$K$3,IF((C36=2),Idealtider!$L$3,IF((C36=3),Idealtider!$M$3,IF((C36=4),Idealtider!$N$3,))))</f>
        <v>0</v>
      </c>
      <c r="I36" s="11">
        <f t="shared" si="30"/>
        <v>0.53472222222222221</v>
      </c>
      <c r="J36" s="49"/>
      <c r="K36" s="32">
        <f t="shared" si="17"/>
        <v>0</v>
      </c>
      <c r="L36" s="51">
        <f t="shared" si="18"/>
        <v>0</v>
      </c>
      <c r="M36" s="11">
        <f t="shared" si="19"/>
        <v>0.53819444444444442</v>
      </c>
      <c r="N36" s="49"/>
      <c r="O36" s="32">
        <f>Terræn!$J36</f>
        <v>0</v>
      </c>
      <c r="P36" s="51">
        <f t="shared" si="20"/>
        <v>0</v>
      </c>
      <c r="Q36" s="69">
        <f>IF((O36=0),((M36+Terræn!G36)+(12.5/3600)),(N36+(12.5/3600)))</f>
        <v>0.54166666666666663</v>
      </c>
      <c r="R36" s="26"/>
      <c r="S36" s="12">
        <f t="shared" si="21"/>
        <v>0</v>
      </c>
      <c r="T36" s="23">
        <f t="shared" si="22"/>
        <v>0</v>
      </c>
      <c r="U36" s="69">
        <f t="shared" si="23"/>
        <v>0.54513888888888884</v>
      </c>
      <c r="V36" s="10"/>
      <c r="W36" s="12">
        <f t="shared" si="24"/>
        <v>0</v>
      </c>
      <c r="X36" s="23">
        <f t="shared" si="25"/>
        <v>0</v>
      </c>
      <c r="Y36" s="11">
        <f t="shared" si="26"/>
        <v>0.54861111111111105</v>
      </c>
      <c r="AA36" s="32">
        <f t="shared" si="27"/>
        <v>0</v>
      </c>
      <c r="AB36" s="51">
        <f t="shared" si="28"/>
        <v>0</v>
      </c>
      <c r="AC36" s="50">
        <f t="shared" si="29"/>
        <v>0</v>
      </c>
      <c r="AE36" s="34"/>
      <c r="AF36" s="10"/>
      <c r="AG36" s="89"/>
      <c r="AH36" s="90"/>
      <c r="AI36" s="89"/>
      <c r="AJ36" s="90"/>
      <c r="AK36" s="89"/>
      <c r="AL36" s="90"/>
      <c r="AM36" s="89"/>
      <c r="AO36" s="14"/>
      <c r="AQ36" s="14"/>
    </row>
    <row r="37" spans="1:43" ht="33" customHeight="1" x14ac:dyDescent="0.2">
      <c r="A37" s="155">
        <f>Udholdenhed!A37</f>
        <v>36</v>
      </c>
      <c r="B37" s="103" t="str">
        <f>Startliste!B37</f>
        <v>AL</v>
      </c>
      <c r="C37" s="102">
        <f>Udholdenhed!C37</f>
        <v>0</v>
      </c>
      <c r="D37" s="155">
        <f>Udholdenhed!D37</f>
        <v>0</v>
      </c>
      <c r="E37" s="156">
        <f>Startliste!E37</f>
        <v>0</v>
      </c>
      <c r="F37" s="89">
        <f>Startliste!F37</f>
        <v>0</v>
      </c>
      <c r="G37" s="46">
        <f>Startliste!G37</f>
        <v>0</v>
      </c>
      <c r="H37" s="58">
        <f>IF((C37=1),Idealtider!$K$3,IF((C37=2),Idealtider!$L$3,IF((C37=3),Idealtider!$M$3,IF((C37=4),Idealtider!$N$3,))))</f>
        <v>0</v>
      </c>
      <c r="I37" s="11">
        <f t="shared" si="30"/>
        <v>0.53819444444444442</v>
      </c>
      <c r="J37" s="49"/>
      <c r="K37" s="32">
        <f t="shared" si="17"/>
        <v>0</v>
      </c>
      <c r="L37" s="51">
        <f t="shared" si="18"/>
        <v>0</v>
      </c>
      <c r="M37" s="11">
        <f t="shared" si="19"/>
        <v>0.54166666666666663</v>
      </c>
      <c r="N37" s="49"/>
      <c r="O37" s="32">
        <f>Terræn!$J37</f>
        <v>0</v>
      </c>
      <c r="P37" s="51">
        <f t="shared" si="20"/>
        <v>0</v>
      </c>
      <c r="Q37" s="69">
        <f>IF((O37=0),((M37+Terræn!G37)+(12.5/3600)),(N37+(12.5/3600)))</f>
        <v>0.54513888888888884</v>
      </c>
      <c r="R37" s="26"/>
      <c r="S37" s="12">
        <f t="shared" si="21"/>
        <v>0</v>
      </c>
      <c r="T37" s="23">
        <f t="shared" si="22"/>
        <v>0</v>
      </c>
      <c r="U37" s="69">
        <f t="shared" si="23"/>
        <v>0.54861111111111105</v>
      </c>
      <c r="V37" s="10"/>
      <c r="W37" s="12">
        <f t="shared" si="24"/>
        <v>0</v>
      </c>
      <c r="X37" s="23">
        <f t="shared" si="25"/>
        <v>0</v>
      </c>
      <c r="Y37" s="11">
        <f t="shared" si="26"/>
        <v>0.55208333333333326</v>
      </c>
      <c r="AA37" s="32">
        <f t="shared" si="27"/>
        <v>0</v>
      </c>
      <c r="AB37" s="51">
        <f t="shared" si="28"/>
        <v>0</v>
      </c>
      <c r="AC37" s="50">
        <f t="shared" si="29"/>
        <v>0</v>
      </c>
      <c r="AE37" s="34"/>
      <c r="AF37" s="10"/>
      <c r="AG37" s="89"/>
      <c r="AH37" s="90"/>
      <c r="AI37" s="89"/>
      <c r="AJ37" s="90"/>
      <c r="AK37" s="89"/>
      <c r="AL37" s="90"/>
      <c r="AM37" s="89"/>
      <c r="AO37" s="14"/>
      <c r="AQ37" s="14"/>
    </row>
    <row r="38" spans="1:43" ht="33" customHeight="1" x14ac:dyDescent="0.2">
      <c r="A38" s="155">
        <f>Udholdenhed!A38</f>
        <v>37</v>
      </c>
      <c r="B38" s="103" t="str">
        <f>Startliste!B38</f>
        <v>AL</v>
      </c>
      <c r="C38" s="102">
        <f>Udholdenhed!C38</f>
        <v>0</v>
      </c>
      <c r="D38" s="155">
        <f>Udholdenhed!D38</f>
        <v>0</v>
      </c>
      <c r="E38" s="156">
        <f>Startliste!E38</f>
        <v>0</v>
      </c>
      <c r="F38" s="89">
        <f>Startliste!F38</f>
        <v>0</v>
      </c>
      <c r="G38" s="46">
        <f>Startliste!G38</f>
        <v>0</v>
      </c>
      <c r="H38" s="58">
        <f>IF((C38=1),Idealtider!$K$3,IF((C38=2),Idealtider!$L$3,IF((C38=3),Idealtider!$M$3,IF((C38=4),Idealtider!$N$3,))))</f>
        <v>0</v>
      </c>
      <c r="I38" s="11">
        <f t="shared" si="30"/>
        <v>0.54166666666666663</v>
      </c>
      <c r="J38" s="49"/>
      <c r="K38" s="32">
        <f t="shared" si="17"/>
        <v>0</v>
      </c>
      <c r="L38" s="51">
        <f t="shared" si="18"/>
        <v>0</v>
      </c>
      <c r="M38" s="11">
        <f t="shared" si="19"/>
        <v>0.54513888888888884</v>
      </c>
      <c r="N38" s="49"/>
      <c r="O38" s="32">
        <f>Terræn!$J38</f>
        <v>0</v>
      </c>
      <c r="P38" s="51">
        <f t="shared" si="20"/>
        <v>0</v>
      </c>
      <c r="Q38" s="69">
        <f>IF((O38=0),((M38+Terræn!G38)+(12.5/3600)),(N38+(12.5/3600)))</f>
        <v>0.54861111111111105</v>
      </c>
      <c r="R38" s="26"/>
      <c r="S38" s="12">
        <f t="shared" si="21"/>
        <v>0</v>
      </c>
      <c r="T38" s="23">
        <f t="shared" si="22"/>
        <v>0</v>
      </c>
      <c r="U38" s="69">
        <f t="shared" si="23"/>
        <v>0.55208333333333326</v>
      </c>
      <c r="V38" s="10"/>
      <c r="W38" s="12">
        <f t="shared" si="24"/>
        <v>0</v>
      </c>
      <c r="X38" s="23">
        <f t="shared" si="25"/>
        <v>0</v>
      </c>
      <c r="Y38" s="11">
        <f t="shared" si="26"/>
        <v>0.55555555555555547</v>
      </c>
      <c r="AA38" s="32">
        <f t="shared" si="27"/>
        <v>0</v>
      </c>
      <c r="AB38" s="51">
        <f t="shared" si="28"/>
        <v>0</v>
      </c>
      <c r="AC38" s="50">
        <f t="shared" si="29"/>
        <v>0</v>
      </c>
      <c r="AE38" s="34"/>
      <c r="AF38" s="10"/>
      <c r="AG38" s="89"/>
      <c r="AH38" s="90"/>
      <c r="AI38" s="89"/>
      <c r="AJ38" s="90"/>
      <c r="AK38" s="89"/>
      <c r="AL38" s="90"/>
      <c r="AM38" s="89"/>
      <c r="AO38" s="14"/>
      <c r="AQ38" s="14"/>
    </row>
    <row r="39" spans="1:43" ht="33" customHeight="1" x14ac:dyDescent="0.2">
      <c r="A39" s="155">
        <f>Udholdenhed!A39</f>
        <v>38</v>
      </c>
      <c r="B39" s="103" t="str">
        <f>Startliste!B39</f>
        <v>AL</v>
      </c>
      <c r="C39" s="102">
        <f>Udholdenhed!C39</f>
        <v>0</v>
      </c>
      <c r="D39" s="155">
        <f>Udholdenhed!D39</f>
        <v>0</v>
      </c>
      <c r="E39" s="156">
        <f>Startliste!E39</f>
        <v>0</v>
      </c>
      <c r="F39" s="89">
        <f>Startliste!F39</f>
        <v>0</v>
      </c>
      <c r="G39" s="46">
        <f>Startliste!G39</f>
        <v>0</v>
      </c>
      <c r="H39" s="58">
        <f>IF((C39=1),Idealtider!$K$3,IF((C39=2),Idealtider!$L$3,IF((C39=3),Idealtider!$M$3,IF((C39=4),Idealtider!$N$3,))))</f>
        <v>0</v>
      </c>
      <c r="I39" s="11">
        <f t="shared" si="30"/>
        <v>0.54513888888888884</v>
      </c>
      <c r="J39" s="49"/>
      <c r="K39" s="32">
        <f t="shared" si="17"/>
        <v>0</v>
      </c>
      <c r="L39" s="51">
        <f t="shared" si="18"/>
        <v>0</v>
      </c>
      <c r="M39" s="11">
        <f t="shared" si="19"/>
        <v>0.54861111111111105</v>
      </c>
      <c r="N39" s="49"/>
      <c r="O39" s="32">
        <f>Terræn!$J39</f>
        <v>0</v>
      </c>
      <c r="P39" s="51">
        <f t="shared" si="20"/>
        <v>0</v>
      </c>
      <c r="Q39" s="69">
        <f>IF((O39=0),((M39+Terræn!G39)+(12.5/3600)),(N39+(12.5/3600)))</f>
        <v>0.55208333333333326</v>
      </c>
      <c r="R39" s="26"/>
      <c r="S39" s="12">
        <f t="shared" si="21"/>
        <v>0</v>
      </c>
      <c r="T39" s="23">
        <f t="shared" si="22"/>
        <v>0</v>
      </c>
      <c r="U39" s="69">
        <f t="shared" si="23"/>
        <v>0.55555555555555547</v>
      </c>
      <c r="V39" s="10"/>
      <c r="W39" s="12">
        <f t="shared" si="24"/>
        <v>0</v>
      </c>
      <c r="X39" s="23">
        <f t="shared" si="25"/>
        <v>0</v>
      </c>
      <c r="Y39" s="11">
        <f t="shared" si="26"/>
        <v>0.55902777777777768</v>
      </c>
      <c r="AA39" s="32">
        <f t="shared" si="27"/>
        <v>0</v>
      </c>
      <c r="AB39" s="51">
        <f t="shared" si="28"/>
        <v>0</v>
      </c>
      <c r="AC39" s="50">
        <f t="shared" si="29"/>
        <v>0</v>
      </c>
      <c r="AE39" s="34"/>
      <c r="AF39" s="10"/>
      <c r="AG39" s="89"/>
      <c r="AH39" s="90"/>
      <c r="AI39" s="89"/>
      <c r="AJ39" s="90"/>
      <c r="AK39" s="89"/>
      <c r="AL39" s="90"/>
      <c r="AM39" s="89"/>
      <c r="AO39" s="14"/>
      <c r="AQ39" s="14"/>
    </row>
    <row r="40" spans="1:43" ht="33" customHeight="1" x14ac:dyDescent="0.2">
      <c r="A40" s="155">
        <f>Udholdenhed!A40</f>
        <v>39</v>
      </c>
      <c r="B40" s="103" t="str">
        <f>Startliste!B40</f>
        <v>AL</v>
      </c>
      <c r="C40" s="102">
        <f>Udholdenhed!C40</f>
        <v>0</v>
      </c>
      <c r="D40" s="155">
        <f>Udholdenhed!D40</f>
        <v>0</v>
      </c>
      <c r="E40" s="156">
        <f>Startliste!E40</f>
        <v>0</v>
      </c>
      <c r="F40" s="89">
        <f>Startliste!F40</f>
        <v>0</v>
      </c>
      <c r="G40" s="46">
        <f>Startliste!G40</f>
        <v>0</v>
      </c>
      <c r="H40" s="58">
        <f>IF((C40=1),Idealtider!$K$3,IF((C40=2),Idealtider!$L$3,IF((C40=3),Idealtider!$M$3,IF((C40=4),Idealtider!$N$3,))))</f>
        <v>0</v>
      </c>
      <c r="I40" s="11">
        <f t="shared" si="30"/>
        <v>0.54861111111111105</v>
      </c>
      <c r="J40" s="49"/>
      <c r="K40" s="32">
        <f t="shared" si="17"/>
        <v>0</v>
      </c>
      <c r="L40" s="51">
        <f t="shared" si="18"/>
        <v>0</v>
      </c>
      <c r="M40" s="11">
        <f t="shared" si="19"/>
        <v>0.55208333333333326</v>
      </c>
      <c r="N40" s="49"/>
      <c r="O40" s="32">
        <f>Terræn!$J40</f>
        <v>0</v>
      </c>
      <c r="P40" s="51">
        <f t="shared" si="20"/>
        <v>0</v>
      </c>
      <c r="Q40" s="69">
        <f>IF((O40=0),((M40+Terræn!G40)+(12.5/3600)),(N40+(12.5/3600)))</f>
        <v>0.55555555555555547</v>
      </c>
      <c r="R40" s="26"/>
      <c r="S40" s="12">
        <f t="shared" si="21"/>
        <v>0</v>
      </c>
      <c r="T40" s="23">
        <f t="shared" si="22"/>
        <v>0</v>
      </c>
      <c r="U40" s="69">
        <f t="shared" si="23"/>
        <v>0.55902777777777768</v>
      </c>
      <c r="V40" s="10"/>
      <c r="W40" s="12">
        <f t="shared" si="24"/>
        <v>0</v>
      </c>
      <c r="X40" s="23">
        <f t="shared" si="25"/>
        <v>0</v>
      </c>
      <c r="Y40" s="11">
        <f t="shared" si="26"/>
        <v>0.56249999999999989</v>
      </c>
      <c r="AA40" s="32">
        <f t="shared" si="27"/>
        <v>0</v>
      </c>
      <c r="AB40" s="51">
        <f t="shared" si="28"/>
        <v>0</v>
      </c>
      <c r="AC40" s="50">
        <f t="shared" si="29"/>
        <v>0</v>
      </c>
      <c r="AE40" s="34"/>
      <c r="AF40" s="10"/>
      <c r="AG40" s="89"/>
      <c r="AH40" s="90"/>
      <c r="AI40" s="89"/>
      <c r="AJ40" s="90"/>
      <c r="AK40" s="89"/>
      <c r="AL40" s="90"/>
      <c r="AM40" s="89"/>
      <c r="AO40" s="14"/>
      <c r="AQ40" s="14"/>
    </row>
    <row r="41" spans="1:43" ht="33" customHeight="1" x14ac:dyDescent="0.2">
      <c r="A41" s="155">
        <f>Udholdenhed!A41</f>
        <v>40</v>
      </c>
      <c r="B41" s="103" t="str">
        <f>Startliste!B41</f>
        <v>AL</v>
      </c>
      <c r="C41" s="102">
        <f>Udholdenhed!C41</f>
        <v>0</v>
      </c>
      <c r="D41" s="155">
        <f>Udholdenhed!D41</f>
        <v>0</v>
      </c>
      <c r="E41" s="156">
        <f>Startliste!E41</f>
        <v>0</v>
      </c>
      <c r="F41" s="89">
        <f>Startliste!F41</f>
        <v>0</v>
      </c>
      <c r="G41" s="46">
        <f>Startliste!G41</f>
        <v>0</v>
      </c>
      <c r="H41" s="58">
        <f>IF((C41=1),Idealtider!$K$3,IF((C41=2),Idealtider!$L$3,IF((C41=3),Idealtider!$M$3,IF((C41=4),Idealtider!$N$3,))))</f>
        <v>0</v>
      </c>
      <c r="I41" s="11">
        <f t="shared" si="30"/>
        <v>0.55208333333333326</v>
      </c>
      <c r="J41" s="49"/>
      <c r="K41" s="32">
        <f t="shared" si="17"/>
        <v>0</v>
      </c>
      <c r="L41" s="51">
        <f t="shared" si="18"/>
        <v>0</v>
      </c>
      <c r="M41" s="11">
        <f t="shared" si="19"/>
        <v>0.55555555555555547</v>
      </c>
      <c r="N41" s="49"/>
      <c r="O41" s="32">
        <f>Terræn!$J41</f>
        <v>0</v>
      </c>
      <c r="P41" s="51">
        <f t="shared" si="20"/>
        <v>0</v>
      </c>
      <c r="Q41" s="69">
        <f>IF((O41=0),((M41+Terræn!G41)+(12.5/3600)),(N41+(12.5/3600)))</f>
        <v>0.55902777777777768</v>
      </c>
      <c r="R41" s="26"/>
      <c r="S41" s="12">
        <f t="shared" si="21"/>
        <v>0</v>
      </c>
      <c r="T41" s="23">
        <f t="shared" si="22"/>
        <v>0</v>
      </c>
      <c r="U41" s="69">
        <f t="shared" si="23"/>
        <v>0.56249999999999989</v>
      </c>
      <c r="V41" s="10"/>
      <c r="W41" s="12">
        <f t="shared" si="24"/>
        <v>0</v>
      </c>
      <c r="X41" s="23">
        <f t="shared" si="25"/>
        <v>0</v>
      </c>
      <c r="Y41" s="11">
        <f t="shared" si="26"/>
        <v>0.5659722222222221</v>
      </c>
      <c r="AA41" s="32">
        <f t="shared" si="27"/>
        <v>0</v>
      </c>
      <c r="AB41" s="51">
        <f t="shared" si="28"/>
        <v>0</v>
      </c>
      <c r="AC41" s="50">
        <f t="shared" si="29"/>
        <v>0</v>
      </c>
      <c r="AE41" s="34"/>
      <c r="AF41" s="10"/>
      <c r="AG41" s="89"/>
      <c r="AH41" s="90"/>
      <c r="AI41" s="89"/>
      <c r="AJ41" s="90"/>
      <c r="AK41" s="89"/>
      <c r="AL41" s="90"/>
      <c r="AM41" s="89"/>
      <c r="AO41" s="14"/>
      <c r="AQ41" s="14"/>
    </row>
    <row r="42" spans="1:43" ht="33" customHeight="1" x14ac:dyDescent="0.2">
      <c r="A42" s="155">
        <f>Udholdenhed!A42</f>
        <v>41</v>
      </c>
      <c r="B42" s="103" t="str">
        <f>Startliste!B42</f>
        <v>AL</v>
      </c>
      <c r="C42" s="102">
        <f>Udholdenhed!C42</f>
        <v>0</v>
      </c>
      <c r="D42" s="155">
        <f>Udholdenhed!D42</f>
        <v>0</v>
      </c>
      <c r="E42" s="156">
        <f>Startliste!E42</f>
        <v>0</v>
      </c>
      <c r="F42" s="89">
        <f>Startliste!F42</f>
        <v>0</v>
      </c>
      <c r="G42" s="46">
        <f>Startliste!G42</f>
        <v>0</v>
      </c>
      <c r="H42" s="58">
        <f>IF((C42=1),Idealtider!$K$3,IF((C42=2),Idealtider!$L$3,IF((C42=3),Idealtider!$M$3,IF((C42=4),Idealtider!$N$3,))))</f>
        <v>0</v>
      </c>
      <c r="I42" s="11">
        <f t="shared" si="30"/>
        <v>0.55555555555555547</v>
      </c>
      <c r="J42" s="49"/>
      <c r="K42" s="32">
        <f t="shared" si="17"/>
        <v>0</v>
      </c>
      <c r="L42" s="51">
        <f t="shared" si="18"/>
        <v>0</v>
      </c>
      <c r="M42" s="11">
        <f t="shared" si="19"/>
        <v>0.55902777777777768</v>
      </c>
      <c r="N42" s="49"/>
      <c r="O42" s="32">
        <f>Terræn!$J42</f>
        <v>0</v>
      </c>
      <c r="P42" s="51">
        <f t="shared" si="20"/>
        <v>0</v>
      </c>
      <c r="Q42" s="69">
        <f>IF((O42=0),((M42+Terræn!G42)+(12.5/3600)),(N42+(12.5/3600)))</f>
        <v>0.56249999999999989</v>
      </c>
      <c r="R42" s="26"/>
      <c r="S42" s="12">
        <f t="shared" si="21"/>
        <v>0</v>
      </c>
      <c r="T42" s="23">
        <f t="shared" si="22"/>
        <v>0</v>
      </c>
      <c r="U42" s="69">
        <f t="shared" si="23"/>
        <v>0.5659722222222221</v>
      </c>
      <c r="V42" s="10"/>
      <c r="W42" s="12">
        <f t="shared" si="24"/>
        <v>0</v>
      </c>
      <c r="X42" s="23">
        <f t="shared" si="25"/>
        <v>0</v>
      </c>
      <c r="Y42" s="11">
        <f t="shared" si="26"/>
        <v>0.56944444444444431</v>
      </c>
      <c r="AA42" s="32">
        <f t="shared" si="27"/>
        <v>0</v>
      </c>
      <c r="AB42" s="51">
        <f t="shared" si="28"/>
        <v>0</v>
      </c>
      <c r="AC42" s="50">
        <f t="shared" si="29"/>
        <v>0</v>
      </c>
      <c r="AE42" s="34"/>
      <c r="AF42" s="10"/>
      <c r="AG42" s="89"/>
      <c r="AH42" s="90"/>
      <c r="AI42" s="89"/>
      <c r="AJ42" s="90"/>
      <c r="AK42" s="89"/>
      <c r="AL42" s="90"/>
      <c r="AM42" s="89"/>
      <c r="AO42" s="14"/>
      <c r="AQ42" s="14"/>
    </row>
    <row r="43" spans="1:43" ht="33" customHeight="1" x14ac:dyDescent="0.2">
      <c r="A43" s="155">
        <f>Udholdenhed!A43</f>
        <v>42</v>
      </c>
      <c r="B43" s="103" t="str">
        <f>Startliste!B43</f>
        <v>AL</v>
      </c>
      <c r="C43" s="102">
        <f>Udholdenhed!C43</f>
        <v>0</v>
      </c>
      <c r="D43" s="155">
        <f>Udholdenhed!D43</f>
        <v>0</v>
      </c>
      <c r="E43" s="156">
        <f>Startliste!E43</f>
        <v>0</v>
      </c>
      <c r="F43" s="89">
        <f>Startliste!F43</f>
        <v>0</v>
      </c>
      <c r="G43" s="46">
        <f>Startliste!G43</f>
        <v>0</v>
      </c>
      <c r="H43" s="58">
        <f>IF((C43=1),Idealtider!$K$3,IF((C43=2),Idealtider!$L$3,IF((C43=3),Idealtider!$M$3,IF((C43=4),Idealtider!$N$3,))))</f>
        <v>0</v>
      </c>
      <c r="I43" s="11">
        <f t="shared" si="30"/>
        <v>0.55902777777777768</v>
      </c>
      <c r="J43" s="49"/>
      <c r="K43" s="32">
        <f t="shared" si="17"/>
        <v>0</v>
      </c>
      <c r="L43" s="51">
        <f t="shared" si="18"/>
        <v>0</v>
      </c>
      <c r="M43" s="11">
        <f t="shared" si="19"/>
        <v>0.56249999999999989</v>
      </c>
      <c r="N43" s="49"/>
      <c r="O43" s="32">
        <f>Terræn!$J43</f>
        <v>0</v>
      </c>
      <c r="P43" s="51">
        <f t="shared" si="20"/>
        <v>0</v>
      </c>
      <c r="Q43" s="69">
        <f>IF((O43=0),((M43+Terræn!G43)+(12.5/3600)),(N43+(12.5/3600)))</f>
        <v>0.5659722222222221</v>
      </c>
      <c r="R43" s="26"/>
      <c r="S43" s="12">
        <f t="shared" si="21"/>
        <v>0</v>
      </c>
      <c r="T43" s="23">
        <f t="shared" si="22"/>
        <v>0</v>
      </c>
      <c r="U43" s="69">
        <f t="shared" si="23"/>
        <v>0.56944444444444431</v>
      </c>
      <c r="V43" s="10"/>
      <c r="W43" s="12">
        <f t="shared" si="24"/>
        <v>0</v>
      </c>
      <c r="X43" s="23">
        <f t="shared" si="25"/>
        <v>0</v>
      </c>
      <c r="Y43" s="11">
        <f t="shared" si="26"/>
        <v>0.57291666666666652</v>
      </c>
      <c r="AA43" s="32">
        <f t="shared" si="27"/>
        <v>0</v>
      </c>
      <c r="AB43" s="51">
        <f t="shared" si="28"/>
        <v>0</v>
      </c>
      <c r="AC43" s="50">
        <f t="shared" si="29"/>
        <v>0</v>
      </c>
      <c r="AE43" s="34"/>
      <c r="AF43" s="10"/>
      <c r="AG43" s="154" t="s">
        <v>151</v>
      </c>
      <c r="AH43" s="90"/>
      <c r="AI43" s="89"/>
      <c r="AJ43" s="90"/>
      <c r="AK43" s="89"/>
      <c r="AL43" s="90"/>
      <c r="AM43" s="89"/>
      <c r="AO43" s="14"/>
      <c r="AQ43" s="14"/>
    </row>
    <row r="44" spans="1:43" ht="33" customHeight="1" x14ac:dyDescent="0.2">
      <c r="A44" s="155">
        <f>Udholdenhed!A44</f>
        <v>43</v>
      </c>
      <c r="B44" s="103" t="str">
        <f>Startliste!B44</f>
        <v>AL</v>
      </c>
      <c r="C44" s="102">
        <f>Udholdenhed!C44</f>
        <v>0</v>
      </c>
      <c r="D44" s="155">
        <f>Udholdenhed!D44</f>
        <v>0</v>
      </c>
      <c r="E44" s="156">
        <f>Startliste!E44</f>
        <v>0</v>
      </c>
      <c r="F44" s="89">
        <f>Startliste!F44</f>
        <v>0</v>
      </c>
      <c r="G44" s="46">
        <f>Startliste!G44</f>
        <v>0</v>
      </c>
      <c r="H44" s="58">
        <f>IF((C44=1),Idealtider!$K$3,IF((C44=2),Idealtider!$L$3,IF((C44=3),Idealtider!$M$3,IF((C44=4),Idealtider!$N$3,))))</f>
        <v>0</v>
      </c>
      <c r="I44" s="11">
        <f t="shared" si="30"/>
        <v>0.56249999999999989</v>
      </c>
      <c r="J44" s="49"/>
      <c r="K44" s="32">
        <f t="shared" si="17"/>
        <v>0</v>
      </c>
      <c r="L44" s="51">
        <f t="shared" si="18"/>
        <v>0</v>
      </c>
      <c r="M44" s="11">
        <f t="shared" si="19"/>
        <v>0.5659722222222221</v>
      </c>
      <c r="N44" s="49"/>
      <c r="O44" s="32">
        <f>Terræn!$J44</f>
        <v>0</v>
      </c>
      <c r="P44" s="51">
        <f t="shared" si="20"/>
        <v>0</v>
      </c>
      <c r="Q44" s="69">
        <f>IF((O44=0),((M44+Terræn!G44)+(12.5/3600)),(N44+(12.5/3600)))</f>
        <v>0.56944444444444431</v>
      </c>
      <c r="R44" s="26"/>
      <c r="S44" s="12">
        <f t="shared" si="21"/>
        <v>0</v>
      </c>
      <c r="T44" s="23">
        <f t="shared" si="22"/>
        <v>0</v>
      </c>
      <c r="U44" s="69">
        <f t="shared" si="23"/>
        <v>0.57291666666666652</v>
      </c>
      <c r="V44" s="10"/>
      <c r="W44" s="12">
        <f t="shared" si="24"/>
        <v>0</v>
      </c>
      <c r="X44" s="23">
        <f t="shared" si="25"/>
        <v>0</v>
      </c>
      <c r="Y44" s="11">
        <f t="shared" si="26"/>
        <v>0.57638888888888873</v>
      </c>
      <c r="AA44" s="32">
        <f t="shared" si="27"/>
        <v>0</v>
      </c>
      <c r="AB44" s="51">
        <f t="shared" si="28"/>
        <v>0</v>
      </c>
      <c r="AC44" s="50">
        <f t="shared" si="29"/>
        <v>0</v>
      </c>
      <c r="AE44" s="34"/>
      <c r="AF44" s="10"/>
      <c r="AG44" s="89"/>
      <c r="AH44" s="90"/>
      <c r="AI44" s="89"/>
      <c r="AJ44" s="90"/>
      <c r="AK44" s="89"/>
      <c r="AL44" s="90"/>
      <c r="AM44" s="89"/>
      <c r="AO44" s="14"/>
      <c r="AQ44" s="14"/>
    </row>
    <row r="45" spans="1:43" ht="33" customHeight="1" x14ac:dyDescent="0.2">
      <c r="A45" s="155">
        <f>Udholdenhed!A45</f>
        <v>44</v>
      </c>
      <c r="B45" s="103" t="str">
        <f>Startliste!B45</f>
        <v>AL</v>
      </c>
      <c r="C45" s="102">
        <f>Udholdenhed!C45</f>
        <v>0</v>
      </c>
      <c r="D45" s="155">
        <f>Udholdenhed!D45</f>
        <v>0</v>
      </c>
      <c r="E45" s="156">
        <f>Startliste!E45</f>
        <v>0</v>
      </c>
      <c r="F45" s="89">
        <f>Startliste!F45</f>
        <v>0</v>
      </c>
      <c r="G45" s="46">
        <f>Startliste!G45</f>
        <v>0</v>
      </c>
      <c r="H45" s="58">
        <f>IF((C45=1),Idealtider!$K$3,IF((C45=2),Idealtider!$L$3,IF((C45=3),Idealtider!$M$3,IF((C45=4),Idealtider!$N$3,))))</f>
        <v>0</v>
      </c>
      <c r="I45" s="11">
        <f t="shared" si="30"/>
        <v>0.5659722222222221</v>
      </c>
      <c r="J45" s="49"/>
      <c r="K45" s="32">
        <f t="shared" si="17"/>
        <v>0</v>
      </c>
      <c r="L45" s="51">
        <f t="shared" si="18"/>
        <v>0</v>
      </c>
      <c r="M45" s="11">
        <f t="shared" si="19"/>
        <v>0.56944444444444431</v>
      </c>
      <c r="N45" s="49"/>
      <c r="O45" s="32">
        <f>Terræn!$J45</f>
        <v>0</v>
      </c>
      <c r="P45" s="51">
        <f t="shared" si="20"/>
        <v>0</v>
      </c>
      <c r="Q45" s="69">
        <f>IF((O45=0),((M45+Terræn!G45)+(12.5/3600)),(N45+(12.5/3600)))</f>
        <v>0.57291666666666652</v>
      </c>
      <c r="R45" s="26"/>
      <c r="S45" s="12">
        <f t="shared" si="21"/>
        <v>0</v>
      </c>
      <c r="T45" s="23">
        <f t="shared" si="22"/>
        <v>0</v>
      </c>
      <c r="U45" s="69">
        <f t="shared" si="23"/>
        <v>0.57638888888888873</v>
      </c>
      <c r="V45" s="10"/>
      <c r="W45" s="12">
        <f t="shared" si="24"/>
        <v>0</v>
      </c>
      <c r="X45" s="23">
        <f t="shared" si="25"/>
        <v>0</v>
      </c>
      <c r="Y45" s="11">
        <f t="shared" si="26"/>
        <v>0.57986111111111094</v>
      </c>
      <c r="AA45" s="32">
        <f t="shared" si="27"/>
        <v>0</v>
      </c>
      <c r="AB45" s="51">
        <f t="shared" si="28"/>
        <v>0</v>
      </c>
      <c r="AC45" s="50">
        <f t="shared" si="29"/>
        <v>0</v>
      </c>
      <c r="AE45" s="34"/>
      <c r="AF45" s="10"/>
      <c r="AG45" s="89"/>
      <c r="AH45" s="90"/>
      <c r="AI45" s="89"/>
      <c r="AJ45" s="90"/>
      <c r="AK45" s="89"/>
      <c r="AL45" s="90"/>
      <c r="AM45" s="89"/>
      <c r="AO45" s="14"/>
      <c r="AQ45" s="14"/>
    </row>
    <row r="46" spans="1:43" ht="33" customHeight="1" x14ac:dyDescent="0.2">
      <c r="A46" s="155">
        <f>Udholdenhed!A46</f>
        <v>45</v>
      </c>
      <c r="B46" s="103" t="str">
        <f>Startliste!B46</f>
        <v>AL</v>
      </c>
      <c r="C46" s="102">
        <f>Udholdenhed!C46</f>
        <v>0</v>
      </c>
      <c r="D46" s="155">
        <f>Udholdenhed!D46</f>
        <v>0</v>
      </c>
      <c r="E46" s="156">
        <f>Startliste!E46</f>
        <v>0</v>
      </c>
      <c r="F46" s="89">
        <f>Startliste!F46</f>
        <v>0</v>
      </c>
      <c r="G46" s="46">
        <f>Startliste!G46</f>
        <v>0</v>
      </c>
      <c r="H46" s="58">
        <f>IF((C46=1),Idealtider!$K$3,IF((C46=2),Idealtider!$L$3,IF((C46=3),Idealtider!$M$3,IF((C46=4),Idealtider!$N$3,))))</f>
        <v>0</v>
      </c>
      <c r="I46" s="11">
        <f t="shared" si="30"/>
        <v>0.56944444444444431</v>
      </c>
      <c r="J46" s="49"/>
      <c r="K46" s="32">
        <f t="shared" si="17"/>
        <v>0</v>
      </c>
      <c r="L46" s="51">
        <f t="shared" si="18"/>
        <v>0</v>
      </c>
      <c r="M46" s="11">
        <f t="shared" si="19"/>
        <v>0.57291666666666652</v>
      </c>
      <c r="N46" s="49"/>
      <c r="O46" s="32">
        <f>Terræn!$J46</f>
        <v>0</v>
      </c>
      <c r="P46" s="51">
        <f t="shared" si="20"/>
        <v>0</v>
      </c>
      <c r="Q46" s="69">
        <f>IF((O46=0),((M46+Terræn!G46)+(12.5/3600)),(N46+(12.5/3600)))</f>
        <v>0.57638888888888873</v>
      </c>
      <c r="R46" s="26"/>
      <c r="S46" s="12">
        <f t="shared" si="21"/>
        <v>0</v>
      </c>
      <c r="T46" s="23">
        <f t="shared" si="22"/>
        <v>0</v>
      </c>
      <c r="U46" s="69">
        <f t="shared" si="23"/>
        <v>0.57986111111111094</v>
      </c>
      <c r="V46" s="10"/>
      <c r="W46" s="12">
        <f t="shared" si="24"/>
        <v>0</v>
      </c>
      <c r="X46" s="23">
        <f t="shared" si="25"/>
        <v>0</v>
      </c>
      <c r="Y46" s="11">
        <f t="shared" si="26"/>
        <v>0.58333333333333315</v>
      </c>
      <c r="AA46" s="32">
        <f t="shared" si="27"/>
        <v>0</v>
      </c>
      <c r="AB46" s="51">
        <f t="shared" si="28"/>
        <v>0</v>
      </c>
      <c r="AC46" s="50">
        <f t="shared" si="29"/>
        <v>0</v>
      </c>
      <c r="AE46" s="34"/>
      <c r="AF46" s="10"/>
      <c r="AG46" s="89"/>
      <c r="AH46" s="90"/>
      <c r="AI46" s="89"/>
      <c r="AJ46" s="90"/>
      <c r="AK46" s="89"/>
      <c r="AL46" s="90"/>
      <c r="AM46" s="89"/>
      <c r="AO46" s="14"/>
      <c r="AQ46" s="14"/>
    </row>
    <row r="47" spans="1:43" ht="33" customHeight="1" x14ac:dyDescent="0.2">
      <c r="A47" s="155">
        <f>Udholdenhed!A47</f>
        <v>46</v>
      </c>
      <c r="B47" s="103" t="str">
        <f>Startliste!B47</f>
        <v>AL</v>
      </c>
      <c r="C47" s="102">
        <f>Udholdenhed!C47</f>
        <v>0</v>
      </c>
      <c r="D47" s="105">
        <f>Udholdenhed!D47</f>
        <v>0</v>
      </c>
      <c r="E47" s="156">
        <f>Startliste!E47</f>
        <v>0</v>
      </c>
      <c r="F47" s="89">
        <f>Startliste!F47</f>
        <v>0</v>
      </c>
      <c r="G47" s="46">
        <f>Startliste!G47</f>
        <v>0</v>
      </c>
      <c r="H47" s="58">
        <f>IF((C47=1),Idealtider!$K$3,IF((C47=2),Idealtider!$L$3,IF((C47=3),Idealtider!$M$3,IF((C47=4),Idealtider!$N$3,))))</f>
        <v>0</v>
      </c>
      <c r="I47" s="11">
        <f t="shared" si="30"/>
        <v>0.57291666666666652</v>
      </c>
      <c r="J47" s="49"/>
      <c r="K47" s="32">
        <f t="shared" si="17"/>
        <v>0</v>
      </c>
      <c r="L47" s="51">
        <f t="shared" si="18"/>
        <v>0</v>
      </c>
      <c r="M47" s="11">
        <f t="shared" si="19"/>
        <v>0.57638888888888873</v>
      </c>
      <c r="N47" s="49"/>
      <c r="O47" s="32">
        <f>Terræn!$J47</f>
        <v>0</v>
      </c>
      <c r="P47" s="51">
        <f t="shared" si="20"/>
        <v>0</v>
      </c>
      <c r="Q47" s="69">
        <f>IF((O47=0),((M47+Terræn!G47)+(12.5/3600)),(N47+(12.5/3600)))</f>
        <v>0.57986111111111094</v>
      </c>
      <c r="R47" s="26"/>
      <c r="S47" s="12">
        <f t="shared" si="21"/>
        <v>0</v>
      </c>
      <c r="T47" s="23">
        <f t="shared" si="22"/>
        <v>0</v>
      </c>
      <c r="U47" s="69">
        <f t="shared" si="23"/>
        <v>0.58333333333333315</v>
      </c>
      <c r="V47" s="10"/>
      <c r="W47" s="12">
        <f t="shared" si="24"/>
        <v>0</v>
      </c>
      <c r="X47" s="23">
        <f t="shared" si="25"/>
        <v>0</v>
      </c>
      <c r="Y47" s="11">
        <f t="shared" si="26"/>
        <v>0.58680555555555536</v>
      </c>
      <c r="AA47" s="32">
        <f t="shared" si="27"/>
        <v>0</v>
      </c>
      <c r="AB47" s="51">
        <f t="shared" si="28"/>
        <v>0</v>
      </c>
      <c r="AC47" s="50">
        <f t="shared" si="29"/>
        <v>0</v>
      </c>
      <c r="AE47" s="34"/>
      <c r="AF47" s="10"/>
      <c r="AG47" s="89"/>
      <c r="AH47" s="90"/>
      <c r="AI47" s="89"/>
      <c r="AJ47" s="90"/>
      <c r="AK47" s="89"/>
      <c r="AL47" s="90"/>
      <c r="AM47" s="89"/>
      <c r="AO47" s="14"/>
      <c r="AQ47" s="14"/>
    </row>
    <row r="48" spans="1:43" ht="33" customHeight="1" x14ac:dyDescent="0.2">
      <c r="A48" s="155">
        <f>Udholdenhed!A48</f>
        <v>47</v>
      </c>
      <c r="B48" s="103" t="str">
        <f>Startliste!B48</f>
        <v>AL</v>
      </c>
      <c r="C48" s="102">
        <f>Udholdenhed!C48</f>
        <v>0</v>
      </c>
      <c r="D48" s="105">
        <f>Udholdenhed!D48</f>
        <v>0</v>
      </c>
      <c r="E48" s="156">
        <f>Startliste!E48</f>
        <v>0</v>
      </c>
      <c r="F48" s="89">
        <f>Startliste!F48</f>
        <v>0</v>
      </c>
      <c r="G48" s="46">
        <f>Startliste!G48</f>
        <v>0</v>
      </c>
      <c r="H48" s="58">
        <f>IF((C48=1),Idealtider!$K$3,IF((C48=2),Idealtider!$L$3,IF((C48=3),Idealtider!$M$3,IF((C48=4),Idealtider!$N$3,))))</f>
        <v>0</v>
      </c>
      <c r="I48" s="11">
        <f t="shared" si="30"/>
        <v>0.57638888888888873</v>
      </c>
      <c r="J48" s="49"/>
      <c r="K48" s="32">
        <f t="shared" si="17"/>
        <v>0</v>
      </c>
      <c r="L48" s="51">
        <f t="shared" si="18"/>
        <v>0</v>
      </c>
      <c r="M48" s="11">
        <f t="shared" si="19"/>
        <v>0.57986111111111094</v>
      </c>
      <c r="N48" s="49"/>
      <c r="O48" s="32">
        <f>Terræn!$J48</f>
        <v>0</v>
      </c>
      <c r="P48" s="51">
        <f t="shared" si="20"/>
        <v>0</v>
      </c>
      <c r="Q48" s="69">
        <f>IF((O48=0),((M48+Terræn!G48)+(12.5/3600)),(N48+(12.5/3600)))</f>
        <v>0.58333333333333315</v>
      </c>
      <c r="R48" s="26"/>
      <c r="S48" s="12">
        <f t="shared" si="21"/>
        <v>0</v>
      </c>
      <c r="T48" s="23">
        <f t="shared" si="22"/>
        <v>0</v>
      </c>
      <c r="U48" s="69">
        <f t="shared" si="23"/>
        <v>0.58680555555555536</v>
      </c>
      <c r="V48" s="10"/>
      <c r="W48" s="12">
        <f t="shared" si="24"/>
        <v>0</v>
      </c>
      <c r="X48" s="23">
        <f t="shared" si="25"/>
        <v>0</v>
      </c>
      <c r="Y48" s="11">
        <f t="shared" si="26"/>
        <v>0.59027777777777757</v>
      </c>
      <c r="AA48" s="32">
        <f t="shared" si="27"/>
        <v>0</v>
      </c>
      <c r="AB48" s="51">
        <f t="shared" si="28"/>
        <v>0</v>
      </c>
      <c r="AC48" s="50">
        <f t="shared" si="29"/>
        <v>0</v>
      </c>
      <c r="AE48" s="34"/>
      <c r="AF48" s="10"/>
      <c r="AG48" s="89"/>
      <c r="AH48" s="90"/>
      <c r="AI48" s="89"/>
      <c r="AJ48" s="90"/>
      <c r="AK48" s="89"/>
      <c r="AL48" s="90"/>
      <c r="AM48" s="89"/>
      <c r="AO48" s="14"/>
      <c r="AQ48" s="14"/>
    </row>
    <row r="49" spans="1:43" ht="33" customHeight="1" x14ac:dyDescent="0.2">
      <c r="A49" s="155">
        <f>Udholdenhed!A49</f>
        <v>48</v>
      </c>
      <c r="B49" s="103" t="str">
        <f>Startliste!B49</f>
        <v>AL</v>
      </c>
      <c r="C49" s="102">
        <f>Udholdenhed!C49</f>
        <v>0</v>
      </c>
      <c r="D49" s="105">
        <f>Udholdenhed!D49</f>
        <v>0</v>
      </c>
      <c r="E49" s="156">
        <f>Startliste!E49</f>
        <v>0</v>
      </c>
      <c r="F49" s="89">
        <f>Startliste!F49</f>
        <v>0</v>
      </c>
      <c r="G49" s="46">
        <f>Startliste!G49</f>
        <v>0</v>
      </c>
      <c r="H49" s="58">
        <f>IF((C49=1),Idealtider!$K$3,IF((C49=2),Idealtider!$L$3,IF((C49=3),Idealtider!$M$3,IF((C49=4),Idealtider!$N$3,))))</f>
        <v>0</v>
      </c>
      <c r="I49" s="11">
        <f t="shared" si="30"/>
        <v>0.57986111111111094</v>
      </c>
      <c r="J49" s="49"/>
      <c r="K49" s="32">
        <f t="shared" si="17"/>
        <v>0</v>
      </c>
      <c r="L49" s="51">
        <f t="shared" si="18"/>
        <v>0</v>
      </c>
      <c r="M49" s="11">
        <f t="shared" si="19"/>
        <v>0.58333333333333315</v>
      </c>
      <c r="N49" s="49"/>
      <c r="O49" s="32">
        <f>Terræn!$J49</f>
        <v>0</v>
      </c>
      <c r="P49" s="51">
        <f t="shared" si="20"/>
        <v>0</v>
      </c>
      <c r="Q49" s="69">
        <f>IF((O49=0),((M49+Terræn!G49)+(12.5/3600)),(N49+(12.5/3600)))</f>
        <v>0.58680555555555536</v>
      </c>
      <c r="R49" s="26"/>
      <c r="S49" s="12">
        <f t="shared" si="21"/>
        <v>0</v>
      </c>
      <c r="T49" s="23">
        <f t="shared" si="22"/>
        <v>0</v>
      </c>
      <c r="U49" s="69">
        <f t="shared" si="23"/>
        <v>0.59027777777777757</v>
      </c>
      <c r="V49" s="10"/>
      <c r="W49" s="12">
        <f t="shared" si="24"/>
        <v>0</v>
      </c>
      <c r="X49" s="23">
        <f t="shared" si="25"/>
        <v>0</v>
      </c>
      <c r="Y49" s="11">
        <f t="shared" si="26"/>
        <v>0.59374999999999978</v>
      </c>
      <c r="AA49" s="32">
        <f t="shared" si="27"/>
        <v>0</v>
      </c>
      <c r="AB49" s="51">
        <f t="shared" si="28"/>
        <v>0</v>
      </c>
      <c r="AC49" s="50">
        <f t="shared" si="29"/>
        <v>0</v>
      </c>
      <c r="AE49" s="34"/>
      <c r="AF49" s="10"/>
      <c r="AG49" s="89"/>
      <c r="AH49" s="90"/>
      <c r="AI49" s="89"/>
      <c r="AJ49" s="90"/>
      <c r="AK49" s="89"/>
      <c r="AL49" s="90"/>
      <c r="AM49" s="89"/>
      <c r="AO49" s="14"/>
      <c r="AQ49" s="14"/>
    </row>
    <row r="50" spans="1:43" ht="33" customHeight="1" x14ac:dyDescent="0.2">
      <c r="A50" s="155">
        <f>Udholdenhed!A50</f>
        <v>49</v>
      </c>
      <c r="B50" s="103" t="str">
        <f>Startliste!B50</f>
        <v>AL</v>
      </c>
      <c r="C50" s="102">
        <f>Udholdenhed!C50</f>
        <v>0</v>
      </c>
      <c r="D50" s="105">
        <f>Udholdenhed!D50</f>
        <v>0</v>
      </c>
      <c r="E50" s="156">
        <f>Startliste!E50</f>
        <v>0</v>
      </c>
      <c r="F50" s="89">
        <f>Startliste!F50</f>
        <v>0</v>
      </c>
      <c r="G50" s="46">
        <f>Startliste!G50</f>
        <v>0</v>
      </c>
      <c r="H50" s="58">
        <f>IF((C50=1),Idealtider!$K$3,IF((C50=2),Idealtider!$L$3,IF((C50=3),Idealtider!$M$3,IF((C50=4),Idealtider!$N$3,))))</f>
        <v>0</v>
      </c>
      <c r="I50" s="11">
        <f t="shared" si="30"/>
        <v>0.58333333333333315</v>
      </c>
      <c r="J50" s="49"/>
      <c r="K50" s="32">
        <f t="shared" si="17"/>
        <v>0</v>
      </c>
      <c r="L50" s="51">
        <f t="shared" si="18"/>
        <v>0</v>
      </c>
      <c r="M50" s="11">
        <f t="shared" si="19"/>
        <v>0.58680555555555536</v>
      </c>
      <c r="N50" s="49"/>
      <c r="O50" s="32">
        <f>Terræn!$J50</f>
        <v>0</v>
      </c>
      <c r="P50" s="51">
        <f t="shared" si="20"/>
        <v>0</v>
      </c>
      <c r="Q50" s="69">
        <f>IF((O50=0),((M50+Terræn!G50)+(12.5/3600)),(N50+(12.5/3600)))</f>
        <v>0.59027777777777757</v>
      </c>
      <c r="R50" s="26"/>
      <c r="S50" s="12">
        <f t="shared" si="21"/>
        <v>0</v>
      </c>
      <c r="T50" s="23">
        <f t="shared" si="22"/>
        <v>0</v>
      </c>
      <c r="U50" s="69">
        <f t="shared" si="23"/>
        <v>0.59374999999999978</v>
      </c>
      <c r="V50" s="10"/>
      <c r="W50" s="12">
        <f t="shared" si="24"/>
        <v>0</v>
      </c>
      <c r="X50" s="23">
        <f t="shared" si="25"/>
        <v>0</v>
      </c>
      <c r="Y50" s="11">
        <f t="shared" si="26"/>
        <v>0.59722222222222199</v>
      </c>
      <c r="AA50" s="32">
        <f t="shared" si="27"/>
        <v>0</v>
      </c>
      <c r="AB50" s="51">
        <f t="shared" si="28"/>
        <v>0</v>
      </c>
      <c r="AC50" s="50">
        <f t="shared" si="29"/>
        <v>0</v>
      </c>
      <c r="AE50" s="34"/>
      <c r="AF50" s="10"/>
      <c r="AG50" s="89"/>
      <c r="AH50" s="90"/>
      <c r="AI50" s="89"/>
      <c r="AJ50" s="90"/>
      <c r="AK50" s="89"/>
      <c r="AL50" s="90"/>
      <c r="AM50" s="89"/>
      <c r="AO50" s="14"/>
      <c r="AQ50" s="14"/>
    </row>
    <row r="51" spans="1:43" ht="33" customHeight="1" x14ac:dyDescent="0.2">
      <c r="A51" s="155">
        <f>Udholdenhed!A51</f>
        <v>50</v>
      </c>
      <c r="B51" s="103" t="str">
        <f>Startliste!B51</f>
        <v>AL</v>
      </c>
      <c r="C51" s="102">
        <f>Udholdenhed!C51</f>
        <v>0</v>
      </c>
      <c r="D51" s="105">
        <f>Udholdenhed!D51</f>
        <v>0</v>
      </c>
      <c r="E51" s="156">
        <f>Startliste!E51</f>
        <v>0</v>
      </c>
      <c r="F51" s="89">
        <f>Startliste!F51</f>
        <v>0</v>
      </c>
      <c r="G51" s="46">
        <f>Startliste!G51</f>
        <v>0</v>
      </c>
      <c r="H51" s="58">
        <f>IF((C51=1),Idealtider!$K$3,IF((C51=2),Idealtider!$L$3,IF((C51=3),Idealtider!$M$3,IF((C51=4),Idealtider!$N$3,))))</f>
        <v>0</v>
      </c>
      <c r="I51" s="11">
        <f t="shared" si="30"/>
        <v>0.58680555555555536</v>
      </c>
      <c r="J51" s="49"/>
      <c r="K51" s="32">
        <f t="shared" si="17"/>
        <v>0</v>
      </c>
      <c r="L51" s="51">
        <f t="shared" si="18"/>
        <v>0</v>
      </c>
      <c r="M51" s="11">
        <f t="shared" si="19"/>
        <v>0.59027777777777757</v>
      </c>
      <c r="N51" s="49"/>
      <c r="O51" s="32">
        <f>Terræn!$J51</f>
        <v>0</v>
      </c>
      <c r="P51" s="51">
        <f t="shared" si="20"/>
        <v>0</v>
      </c>
      <c r="Q51" s="69">
        <f>IF((O51=0),((M51+Terræn!G51)+(12.5/3600)),(N51+(12.5/3600)))</f>
        <v>0.59374999999999978</v>
      </c>
      <c r="R51" s="26"/>
      <c r="S51" s="12">
        <f t="shared" si="21"/>
        <v>0</v>
      </c>
      <c r="T51" s="23">
        <f t="shared" si="22"/>
        <v>0</v>
      </c>
      <c r="U51" s="69">
        <f t="shared" si="23"/>
        <v>0.59722222222222199</v>
      </c>
      <c r="V51" s="10"/>
      <c r="W51" s="12">
        <f t="shared" si="24"/>
        <v>0</v>
      </c>
      <c r="X51" s="23">
        <f t="shared" si="25"/>
        <v>0</v>
      </c>
      <c r="Y51" s="11">
        <f t="shared" si="26"/>
        <v>0.6006944444444442</v>
      </c>
      <c r="AA51" s="32">
        <f t="shared" si="27"/>
        <v>0</v>
      </c>
      <c r="AB51" s="51">
        <f t="shared" si="28"/>
        <v>0</v>
      </c>
      <c r="AC51" s="50">
        <f t="shared" si="29"/>
        <v>0</v>
      </c>
      <c r="AE51" s="34"/>
      <c r="AF51" s="10"/>
      <c r="AG51" s="89"/>
      <c r="AH51" s="90"/>
      <c r="AI51" s="89"/>
      <c r="AJ51" s="90"/>
      <c r="AK51" s="89"/>
      <c r="AL51" s="90"/>
      <c r="AM51" s="89"/>
      <c r="AO51" s="14"/>
      <c r="AQ51" s="14"/>
    </row>
    <row r="52" spans="1:43" ht="33" customHeight="1" x14ac:dyDescent="0.2">
      <c r="A52" s="155">
        <f>Udholdenhed!A52</f>
        <v>51</v>
      </c>
      <c r="B52" s="103" t="str">
        <f>Startliste!B52</f>
        <v>AL</v>
      </c>
      <c r="C52" s="102">
        <f>Udholdenhed!C52</f>
        <v>0</v>
      </c>
      <c r="D52" s="105">
        <f>Udholdenhed!D52</f>
        <v>0</v>
      </c>
      <c r="E52" s="156">
        <f>Startliste!E52</f>
        <v>0</v>
      </c>
      <c r="F52" s="89">
        <f>Startliste!F52</f>
        <v>0</v>
      </c>
      <c r="G52" s="46">
        <f>Startliste!G52</f>
        <v>0</v>
      </c>
      <c r="H52" s="58">
        <f>IF((C52=1),Idealtider!$K$3,IF((C52=2),Idealtider!$L$3,IF((C52=3),Idealtider!$M$3,IF((C52=4),Idealtider!$N$3,))))</f>
        <v>0</v>
      </c>
      <c r="I52" s="11">
        <f t="shared" si="30"/>
        <v>0.59027777777777757</v>
      </c>
      <c r="J52" s="49"/>
      <c r="K52" s="32">
        <f t="shared" si="17"/>
        <v>0</v>
      </c>
      <c r="L52" s="51">
        <f t="shared" si="18"/>
        <v>0</v>
      </c>
      <c r="M52" s="11">
        <f t="shared" si="19"/>
        <v>0.59374999999999978</v>
      </c>
      <c r="N52" s="49"/>
      <c r="O52" s="32">
        <f>Terræn!$J52</f>
        <v>0</v>
      </c>
      <c r="P52" s="51">
        <f t="shared" si="20"/>
        <v>0</v>
      </c>
      <c r="Q52" s="69">
        <f>IF((O52=0),((M52+Terræn!G52)+(12.5/3600)),(N52+(12.5/3600)))</f>
        <v>0.59722222222222199</v>
      </c>
      <c r="R52" s="26"/>
      <c r="S52" s="12">
        <f t="shared" si="21"/>
        <v>0</v>
      </c>
      <c r="T52" s="23">
        <f t="shared" si="22"/>
        <v>0</v>
      </c>
      <c r="U52" s="69">
        <f t="shared" si="23"/>
        <v>0.6006944444444442</v>
      </c>
      <c r="V52" s="10"/>
      <c r="W52" s="12">
        <f t="shared" si="24"/>
        <v>0</v>
      </c>
      <c r="X52" s="23">
        <f t="shared" si="25"/>
        <v>0</v>
      </c>
      <c r="Y52" s="11">
        <f t="shared" si="26"/>
        <v>0.60416666666666641</v>
      </c>
      <c r="AA52" s="32">
        <f t="shared" si="27"/>
        <v>0</v>
      </c>
      <c r="AB52" s="51">
        <f t="shared" si="28"/>
        <v>0</v>
      </c>
      <c r="AC52" s="50">
        <f t="shared" si="29"/>
        <v>0</v>
      </c>
      <c r="AE52" s="34"/>
      <c r="AF52" s="10"/>
      <c r="AG52" s="89"/>
      <c r="AH52" s="90"/>
      <c r="AI52" s="89"/>
      <c r="AJ52" s="90"/>
      <c r="AK52" s="89"/>
      <c r="AL52" s="90"/>
      <c r="AM52" s="89"/>
      <c r="AO52" s="14"/>
      <c r="AQ52" s="14"/>
    </row>
    <row r="53" spans="1:43" ht="33" customHeight="1" x14ac:dyDescent="0.2">
      <c r="A53" s="155">
        <f>Udholdenhed!A53</f>
        <v>52</v>
      </c>
      <c r="B53" s="103" t="str">
        <f>Startliste!B53</f>
        <v>AL</v>
      </c>
      <c r="C53" s="102">
        <f>Udholdenhed!C53</f>
        <v>0</v>
      </c>
      <c r="D53" s="105">
        <f>Udholdenhed!D53</f>
        <v>0</v>
      </c>
      <c r="E53" s="156">
        <f>Startliste!E53</f>
        <v>0</v>
      </c>
      <c r="F53" s="89">
        <f>Startliste!F53</f>
        <v>0</v>
      </c>
      <c r="G53" s="46">
        <f>Startliste!G53</f>
        <v>0</v>
      </c>
      <c r="H53" s="58">
        <f>IF((C53=1),Idealtider!$K$3,IF((C53=2),Idealtider!$L$3,IF((C53=3),Idealtider!$M$3,IF((C53=4),Idealtider!$N$3,))))</f>
        <v>0</v>
      </c>
      <c r="I53" s="11">
        <f t="shared" si="30"/>
        <v>0.59374999999999978</v>
      </c>
      <c r="J53" s="49"/>
      <c r="K53" s="32">
        <f t="shared" si="17"/>
        <v>0</v>
      </c>
      <c r="L53" s="51">
        <f t="shared" si="18"/>
        <v>0</v>
      </c>
      <c r="M53" s="11">
        <f t="shared" si="19"/>
        <v>0.59722222222222199</v>
      </c>
      <c r="N53" s="49"/>
      <c r="O53" s="32">
        <f>Terræn!$J53</f>
        <v>0</v>
      </c>
      <c r="P53" s="51">
        <f t="shared" si="20"/>
        <v>0</v>
      </c>
      <c r="Q53" s="69">
        <f>IF((O53=0),((M53+Terræn!G53)+(12.5/3600)),(N53+(12.5/3600)))</f>
        <v>0.6006944444444442</v>
      </c>
      <c r="R53" s="26"/>
      <c r="S53" s="12">
        <f t="shared" si="21"/>
        <v>0</v>
      </c>
      <c r="T53" s="23">
        <f t="shared" si="22"/>
        <v>0</v>
      </c>
      <c r="U53" s="69">
        <f t="shared" si="23"/>
        <v>0.60416666666666641</v>
      </c>
      <c r="V53" s="10"/>
      <c r="W53" s="12">
        <f t="shared" si="24"/>
        <v>0</v>
      </c>
      <c r="X53" s="23">
        <f t="shared" si="25"/>
        <v>0</v>
      </c>
      <c r="Y53" s="11">
        <f t="shared" si="26"/>
        <v>0.60763888888888862</v>
      </c>
      <c r="AA53" s="32">
        <f t="shared" si="27"/>
        <v>0</v>
      </c>
      <c r="AB53" s="51">
        <f t="shared" si="28"/>
        <v>0</v>
      </c>
      <c r="AC53" s="50">
        <f t="shared" si="29"/>
        <v>0</v>
      </c>
      <c r="AE53" s="34"/>
      <c r="AF53" s="10"/>
      <c r="AG53" s="89"/>
      <c r="AH53" s="90"/>
      <c r="AI53" s="89"/>
      <c r="AJ53" s="90"/>
      <c r="AK53" s="89"/>
      <c r="AL53" s="90"/>
      <c r="AM53" s="89"/>
      <c r="AO53" s="14"/>
      <c r="AQ53" s="14"/>
    </row>
    <row r="54" spans="1:43" ht="33" customHeight="1" x14ac:dyDescent="0.2">
      <c r="A54" s="155">
        <f>Udholdenhed!A54</f>
        <v>53</v>
      </c>
      <c r="B54" s="103" t="str">
        <f>Startliste!B54</f>
        <v>AL</v>
      </c>
      <c r="C54" s="102">
        <f>Udholdenhed!C54</f>
        <v>0</v>
      </c>
      <c r="D54" s="105">
        <f>Udholdenhed!D54</f>
        <v>0</v>
      </c>
      <c r="E54" s="156">
        <f>Startliste!E54</f>
        <v>0</v>
      </c>
      <c r="F54" s="89">
        <f>Startliste!F54</f>
        <v>0</v>
      </c>
      <c r="G54" s="46">
        <f>Startliste!G54</f>
        <v>0</v>
      </c>
      <c r="H54" s="58">
        <f>IF((C54=1),Idealtider!$K$3,IF((C54=2),Idealtider!$L$3,IF((C54=3),Idealtider!$M$3,IF((C54=4),Idealtider!$N$3,))))</f>
        <v>0</v>
      </c>
      <c r="I54" s="11">
        <f t="shared" si="30"/>
        <v>0.59722222222222199</v>
      </c>
      <c r="J54" s="49"/>
      <c r="K54" s="32">
        <f t="shared" si="17"/>
        <v>0</v>
      </c>
      <c r="L54" s="51">
        <f t="shared" si="18"/>
        <v>0</v>
      </c>
      <c r="M54" s="11">
        <f t="shared" si="19"/>
        <v>0.6006944444444442</v>
      </c>
      <c r="N54" s="49"/>
      <c r="O54" s="32">
        <f>Terræn!$J54</f>
        <v>0</v>
      </c>
      <c r="P54" s="51">
        <f t="shared" si="20"/>
        <v>0</v>
      </c>
      <c r="Q54" s="69">
        <f>IF((O54=0),((M54+Terræn!G54)+(12.5/3600)),(N54+(12.5/3600)))</f>
        <v>0.60416666666666641</v>
      </c>
      <c r="R54" s="26"/>
      <c r="S54" s="12">
        <f t="shared" si="21"/>
        <v>0</v>
      </c>
      <c r="T54" s="23">
        <f t="shared" si="22"/>
        <v>0</v>
      </c>
      <c r="U54" s="69">
        <f t="shared" si="23"/>
        <v>0.60763888888888862</v>
      </c>
      <c r="V54" s="10"/>
      <c r="W54" s="12">
        <f t="shared" si="24"/>
        <v>0</v>
      </c>
      <c r="X54" s="23">
        <f t="shared" si="25"/>
        <v>0</v>
      </c>
      <c r="Y54" s="11">
        <f t="shared" si="26"/>
        <v>0.61111111111111083</v>
      </c>
      <c r="AA54" s="32">
        <f t="shared" si="27"/>
        <v>0</v>
      </c>
      <c r="AB54" s="51">
        <f t="shared" si="28"/>
        <v>0</v>
      </c>
      <c r="AC54" s="50">
        <f t="shared" si="29"/>
        <v>0</v>
      </c>
      <c r="AE54" s="34"/>
      <c r="AF54" s="10"/>
      <c r="AG54" s="89"/>
      <c r="AH54" s="90"/>
      <c r="AI54" s="89"/>
      <c r="AJ54" s="90"/>
      <c r="AK54" s="89"/>
      <c r="AL54" s="90"/>
      <c r="AM54" s="89"/>
      <c r="AO54" s="14"/>
      <c r="AQ54" s="14"/>
    </row>
    <row r="55" spans="1:43" ht="33" customHeight="1" x14ac:dyDescent="0.2">
      <c r="A55" s="155">
        <f>Udholdenhed!A55</f>
        <v>54</v>
      </c>
      <c r="B55" s="103" t="str">
        <f>Startliste!B55</f>
        <v>AL</v>
      </c>
      <c r="C55" s="102">
        <f>Udholdenhed!C55</f>
        <v>0</v>
      </c>
      <c r="D55" s="105">
        <f>Udholdenhed!D55</f>
        <v>0</v>
      </c>
      <c r="E55" s="156">
        <f>Startliste!E55</f>
        <v>0</v>
      </c>
      <c r="F55" s="89">
        <f>Startliste!F55</f>
        <v>0</v>
      </c>
      <c r="G55" s="46">
        <f>Startliste!G55</f>
        <v>0</v>
      </c>
      <c r="H55" s="58">
        <f>IF((C55=1),Idealtider!$K$3,IF((C55=2),Idealtider!$L$3,IF((C55=3),Idealtider!$M$3,IF((C55=4),Idealtider!$N$3,))))</f>
        <v>0</v>
      </c>
      <c r="I55" s="11">
        <f t="shared" si="30"/>
        <v>0.6006944444444442</v>
      </c>
      <c r="J55" s="49"/>
      <c r="K55" s="32">
        <f t="shared" si="17"/>
        <v>0</v>
      </c>
      <c r="L55" s="51">
        <f t="shared" si="18"/>
        <v>0</v>
      </c>
      <c r="M55" s="11">
        <f t="shared" si="19"/>
        <v>0.60416666666666641</v>
      </c>
      <c r="N55" s="49"/>
      <c r="O55" s="32">
        <f>Terræn!$J55</f>
        <v>0</v>
      </c>
      <c r="P55" s="51">
        <f t="shared" si="20"/>
        <v>0</v>
      </c>
      <c r="Q55" s="69">
        <f>IF((O55=0),((M55+Terræn!G55)+(12.5/3600)),(N55+(12.5/3600)))</f>
        <v>0.60763888888888862</v>
      </c>
      <c r="R55" s="26"/>
      <c r="S55" s="12">
        <f t="shared" si="21"/>
        <v>0</v>
      </c>
      <c r="T55" s="23">
        <f t="shared" si="22"/>
        <v>0</v>
      </c>
      <c r="U55" s="69">
        <f t="shared" si="23"/>
        <v>0.61111111111111083</v>
      </c>
      <c r="V55" s="10"/>
      <c r="W55" s="12">
        <f t="shared" si="24"/>
        <v>0</v>
      </c>
      <c r="X55" s="23">
        <f t="shared" si="25"/>
        <v>0</v>
      </c>
      <c r="Y55" s="11">
        <f t="shared" si="26"/>
        <v>0.61458333333333304</v>
      </c>
      <c r="AA55" s="32">
        <f t="shared" si="27"/>
        <v>0</v>
      </c>
      <c r="AB55" s="51">
        <f t="shared" si="28"/>
        <v>0</v>
      </c>
      <c r="AC55" s="50">
        <f t="shared" si="29"/>
        <v>0</v>
      </c>
      <c r="AE55" s="34"/>
      <c r="AF55" s="10"/>
      <c r="AG55" s="89"/>
      <c r="AH55" s="90"/>
      <c r="AI55" s="89"/>
      <c r="AJ55" s="90"/>
      <c r="AK55" s="89"/>
      <c r="AL55" s="90"/>
      <c r="AM55" s="89"/>
      <c r="AO55" s="14"/>
      <c r="AQ55" s="14"/>
    </row>
    <row r="56" spans="1:43" ht="33" customHeight="1" x14ac:dyDescent="0.2">
      <c r="A56" s="155">
        <f>Udholdenhed!A56</f>
        <v>55</v>
      </c>
      <c r="B56" s="103" t="str">
        <f>Startliste!B56</f>
        <v>AL</v>
      </c>
      <c r="C56" s="102">
        <f>Udholdenhed!C56</f>
        <v>0</v>
      </c>
      <c r="D56" s="105">
        <f>Udholdenhed!D56</f>
        <v>0</v>
      </c>
      <c r="E56" s="156">
        <f>Startliste!E56</f>
        <v>0</v>
      </c>
      <c r="F56" s="89">
        <f>Startliste!F56</f>
        <v>0</v>
      </c>
      <c r="G56" s="46">
        <f>Startliste!G56</f>
        <v>0</v>
      </c>
      <c r="H56" s="58">
        <f>IF((C56=1),Idealtider!$K$3,IF((C56=2),Idealtider!$L$3,IF((C56=3),Idealtider!$M$3,IF((C56=4),Idealtider!$N$3,))))</f>
        <v>0</v>
      </c>
      <c r="I56" s="11">
        <f t="shared" si="30"/>
        <v>0.60416666666666641</v>
      </c>
      <c r="J56" s="49"/>
      <c r="K56" s="32">
        <f t="shared" si="17"/>
        <v>0</v>
      </c>
      <c r="L56" s="51">
        <f t="shared" si="18"/>
        <v>0</v>
      </c>
      <c r="M56" s="11">
        <f t="shared" si="19"/>
        <v>0.60763888888888862</v>
      </c>
      <c r="N56" s="49"/>
      <c r="O56" s="32">
        <f>Terræn!$J56</f>
        <v>0</v>
      </c>
      <c r="P56" s="51">
        <f t="shared" si="20"/>
        <v>0</v>
      </c>
      <c r="Q56" s="69">
        <f>IF((O56=0),((M56+Terræn!G56)+(12.5/3600)),(N56+(12.5/3600)))</f>
        <v>0.61111111111111083</v>
      </c>
      <c r="R56" s="26"/>
      <c r="S56" s="12">
        <f t="shared" si="21"/>
        <v>0</v>
      </c>
      <c r="T56" s="23">
        <f t="shared" si="22"/>
        <v>0</v>
      </c>
      <c r="U56" s="69">
        <f t="shared" si="23"/>
        <v>0.61458333333333304</v>
      </c>
      <c r="V56" s="10"/>
      <c r="W56" s="12">
        <f t="shared" si="24"/>
        <v>0</v>
      </c>
      <c r="X56" s="23">
        <f t="shared" si="25"/>
        <v>0</v>
      </c>
      <c r="Y56" s="11">
        <f t="shared" si="26"/>
        <v>0.61805555555555525</v>
      </c>
      <c r="AA56" s="32">
        <f t="shared" si="27"/>
        <v>0</v>
      </c>
      <c r="AB56" s="51">
        <f t="shared" si="28"/>
        <v>0</v>
      </c>
      <c r="AC56" s="50">
        <f t="shared" si="29"/>
        <v>0</v>
      </c>
      <c r="AE56" s="34"/>
      <c r="AF56" s="10"/>
      <c r="AG56" s="89"/>
      <c r="AH56" s="90"/>
      <c r="AI56" s="89"/>
      <c r="AJ56" s="90"/>
      <c r="AK56" s="89"/>
      <c r="AL56" s="90"/>
      <c r="AM56" s="89"/>
      <c r="AO56" s="14"/>
      <c r="AQ56" s="14"/>
    </row>
    <row r="57" spans="1:43" ht="33" customHeight="1" x14ac:dyDescent="0.2">
      <c r="A57" s="155">
        <f>Udholdenhed!A57</f>
        <v>56</v>
      </c>
      <c r="B57" s="103" t="str">
        <f>Startliste!B57</f>
        <v>AL</v>
      </c>
      <c r="C57" s="102">
        <f>Udholdenhed!C57</f>
        <v>0</v>
      </c>
      <c r="D57" s="105">
        <f>Udholdenhed!D57</f>
        <v>0</v>
      </c>
      <c r="E57" s="156">
        <f>Startliste!E57</f>
        <v>0</v>
      </c>
      <c r="F57" s="89">
        <f>Startliste!F57</f>
        <v>0</v>
      </c>
      <c r="G57" s="46">
        <f>Startliste!G57</f>
        <v>0</v>
      </c>
      <c r="H57" s="58">
        <f>IF((C57=1),Idealtider!$K$3,IF((C57=2),Idealtider!$L$3,IF((C57=3),Idealtider!$M$3,IF((C57=4),Idealtider!$N$3,))))</f>
        <v>0</v>
      </c>
      <c r="I57" s="11">
        <f t="shared" si="30"/>
        <v>0.60763888888888862</v>
      </c>
      <c r="J57" s="49"/>
      <c r="K57" s="32">
        <f t="shared" si="17"/>
        <v>0</v>
      </c>
      <c r="L57" s="51">
        <f t="shared" si="18"/>
        <v>0</v>
      </c>
      <c r="M57" s="11">
        <f t="shared" si="19"/>
        <v>0.61111111111111083</v>
      </c>
      <c r="N57" s="49"/>
      <c r="O57" s="32">
        <f>Terræn!$J57</f>
        <v>0</v>
      </c>
      <c r="P57" s="51">
        <f t="shared" si="20"/>
        <v>0</v>
      </c>
      <c r="Q57" s="69">
        <f>IF((O57=0),((M57+Terræn!G57)+(12.5/3600)),(N57+(12.5/3600)))</f>
        <v>0.61458333333333304</v>
      </c>
      <c r="R57" s="26"/>
      <c r="S57" s="12">
        <f t="shared" si="21"/>
        <v>0</v>
      </c>
      <c r="T57" s="23">
        <f t="shared" si="22"/>
        <v>0</v>
      </c>
      <c r="U57" s="69">
        <f t="shared" si="23"/>
        <v>0.61805555555555525</v>
      </c>
      <c r="V57" s="10"/>
      <c r="W57" s="12">
        <f t="shared" si="24"/>
        <v>0</v>
      </c>
      <c r="X57" s="23">
        <f t="shared" si="25"/>
        <v>0</v>
      </c>
      <c r="Y57" s="11">
        <f t="shared" si="26"/>
        <v>0.62152777777777746</v>
      </c>
      <c r="AA57" s="32">
        <f t="shared" si="27"/>
        <v>0</v>
      </c>
      <c r="AB57" s="51">
        <f t="shared" si="28"/>
        <v>0</v>
      </c>
      <c r="AC57" s="50">
        <f t="shared" si="29"/>
        <v>0</v>
      </c>
      <c r="AE57" s="34"/>
      <c r="AF57" s="10"/>
      <c r="AG57" s="89"/>
      <c r="AH57" s="90"/>
      <c r="AI57" s="89"/>
      <c r="AJ57" s="90"/>
      <c r="AK57" s="89"/>
      <c r="AL57" s="90"/>
      <c r="AM57" s="89"/>
      <c r="AO57" s="14"/>
      <c r="AQ57" s="14"/>
    </row>
    <row r="58" spans="1:43" ht="33" customHeight="1" x14ac:dyDescent="0.2">
      <c r="A58" s="155">
        <f>Udholdenhed!A58</f>
        <v>57</v>
      </c>
      <c r="B58" s="103" t="str">
        <f>Startliste!B58</f>
        <v>AL</v>
      </c>
      <c r="C58" s="102">
        <f>Udholdenhed!C58</f>
        <v>0</v>
      </c>
      <c r="D58" s="105">
        <f>Udholdenhed!D58</f>
        <v>0</v>
      </c>
      <c r="E58" s="156">
        <f>Startliste!E58</f>
        <v>0</v>
      </c>
      <c r="F58" s="89">
        <f>Startliste!F58</f>
        <v>0</v>
      </c>
      <c r="G58" s="46">
        <f>Startliste!G58</f>
        <v>0</v>
      </c>
      <c r="H58" s="58">
        <f>IF((C58=1),Idealtider!$K$3,IF((C58=2),Idealtider!$L$3,IF((C58=3),Idealtider!$M$3,IF((C58=4),Idealtider!$N$3,))))</f>
        <v>0</v>
      </c>
      <c r="I58" s="11">
        <f t="shared" si="30"/>
        <v>0.61111111111111083</v>
      </c>
      <c r="J58" s="49"/>
      <c r="K58" s="32">
        <f t="shared" si="17"/>
        <v>0</v>
      </c>
      <c r="L58" s="51">
        <f t="shared" si="18"/>
        <v>0</v>
      </c>
      <c r="M58" s="11">
        <f t="shared" si="19"/>
        <v>0.61458333333333304</v>
      </c>
      <c r="N58" s="49"/>
      <c r="O58" s="32">
        <f>Terræn!$J58</f>
        <v>0</v>
      </c>
      <c r="P58" s="51">
        <f t="shared" si="20"/>
        <v>0</v>
      </c>
      <c r="Q58" s="69">
        <f>IF((O58=0),((M58+Terræn!G58)+(12.5/3600)),(N58+(12.5/3600)))</f>
        <v>0.61805555555555525</v>
      </c>
      <c r="R58" s="26"/>
      <c r="S58" s="12">
        <f t="shared" si="21"/>
        <v>0</v>
      </c>
      <c r="T58" s="23">
        <f t="shared" si="22"/>
        <v>0</v>
      </c>
      <c r="U58" s="69">
        <f t="shared" si="23"/>
        <v>0.62152777777777746</v>
      </c>
      <c r="V58" s="10"/>
      <c r="W58" s="12">
        <f t="shared" si="24"/>
        <v>0</v>
      </c>
      <c r="X58" s="23">
        <f t="shared" si="25"/>
        <v>0</v>
      </c>
      <c r="Y58" s="11">
        <f t="shared" si="26"/>
        <v>0.62499999999999967</v>
      </c>
      <c r="AA58" s="32">
        <f t="shared" si="27"/>
        <v>0</v>
      </c>
      <c r="AB58" s="51">
        <f t="shared" si="28"/>
        <v>0</v>
      </c>
      <c r="AC58" s="50">
        <f t="shared" si="29"/>
        <v>0</v>
      </c>
      <c r="AE58" s="34"/>
      <c r="AF58" s="10"/>
      <c r="AG58" s="89"/>
      <c r="AH58" s="90"/>
      <c r="AI58" s="89"/>
      <c r="AJ58" s="90"/>
      <c r="AK58" s="89"/>
      <c r="AL58" s="90"/>
      <c r="AM58" s="89"/>
      <c r="AO58" s="14"/>
      <c r="AQ58" s="14"/>
    </row>
    <row r="59" spans="1:43" ht="33" customHeight="1" x14ac:dyDescent="0.2">
      <c r="A59" s="155">
        <f>Udholdenhed!A59</f>
        <v>58</v>
      </c>
      <c r="B59" s="103" t="str">
        <f>Startliste!B59</f>
        <v>AL</v>
      </c>
      <c r="C59" s="102">
        <f>Udholdenhed!C59</f>
        <v>0</v>
      </c>
      <c r="D59" s="105">
        <f>Udholdenhed!D59</f>
        <v>0</v>
      </c>
      <c r="E59" s="156">
        <f>Startliste!E59</f>
        <v>0</v>
      </c>
      <c r="F59" s="89">
        <f>Startliste!F59</f>
        <v>0</v>
      </c>
      <c r="G59" s="46">
        <f>Startliste!G59</f>
        <v>0</v>
      </c>
      <c r="H59" s="58">
        <f>IF((C59=1),Idealtider!$K$3,IF((C59=2),Idealtider!$L$3,IF((C59=3),Idealtider!$M$3,IF((C59=4),Idealtider!$N$3,))))</f>
        <v>0</v>
      </c>
      <c r="I59" s="11">
        <f t="shared" si="30"/>
        <v>0.61458333333333304</v>
      </c>
      <c r="J59" s="49"/>
      <c r="K59" s="32">
        <f t="shared" si="17"/>
        <v>0</v>
      </c>
      <c r="L59" s="51">
        <f t="shared" si="18"/>
        <v>0</v>
      </c>
      <c r="M59" s="11">
        <f t="shared" si="19"/>
        <v>0.61805555555555525</v>
      </c>
      <c r="N59" s="49"/>
      <c r="O59" s="32">
        <f>Terræn!$J59</f>
        <v>0</v>
      </c>
      <c r="P59" s="51">
        <f t="shared" si="20"/>
        <v>0</v>
      </c>
      <c r="Q59" s="69">
        <f>IF((O59=0),((M59+Terræn!G59)+(12.5/3600)),(N59+(12.5/3600)))</f>
        <v>0.62152777777777746</v>
      </c>
      <c r="R59" s="26"/>
      <c r="S59" s="12">
        <f t="shared" si="21"/>
        <v>0</v>
      </c>
      <c r="T59" s="23">
        <f t="shared" si="22"/>
        <v>0</v>
      </c>
      <c r="U59" s="69">
        <f t="shared" si="23"/>
        <v>0.62499999999999967</v>
      </c>
      <c r="V59" s="10"/>
      <c r="W59" s="12">
        <f t="shared" si="24"/>
        <v>0</v>
      </c>
      <c r="X59" s="23">
        <f t="shared" si="25"/>
        <v>0</v>
      </c>
      <c r="Y59" s="11">
        <f t="shared" si="26"/>
        <v>0.62847222222222188</v>
      </c>
      <c r="AA59" s="32">
        <f t="shared" si="27"/>
        <v>0</v>
      </c>
      <c r="AB59" s="51">
        <f t="shared" si="28"/>
        <v>0</v>
      </c>
      <c r="AC59" s="50">
        <f t="shared" si="29"/>
        <v>0</v>
      </c>
      <c r="AE59" s="34"/>
      <c r="AF59" s="10"/>
      <c r="AG59" s="89"/>
      <c r="AH59" s="90"/>
      <c r="AI59" s="89"/>
      <c r="AJ59" s="90"/>
      <c r="AK59" s="89"/>
      <c r="AL59" s="90"/>
      <c r="AM59" s="89"/>
      <c r="AO59" s="14"/>
      <c r="AQ59" s="14"/>
    </row>
    <row r="60" spans="1:43" ht="33" customHeight="1" x14ac:dyDescent="0.2">
      <c r="A60" s="155">
        <f>Udholdenhed!A60</f>
        <v>59</v>
      </c>
      <c r="B60" s="103" t="str">
        <f>Startliste!B60</f>
        <v>AL</v>
      </c>
      <c r="C60" s="102">
        <f>Udholdenhed!C60</f>
        <v>0</v>
      </c>
      <c r="D60" s="105">
        <f>Udholdenhed!D60</f>
        <v>0</v>
      </c>
      <c r="E60" s="156">
        <f>Startliste!E60</f>
        <v>0</v>
      </c>
      <c r="F60" s="89">
        <f>Startliste!F60</f>
        <v>0</v>
      </c>
      <c r="G60" s="46">
        <f>Startliste!G60</f>
        <v>0</v>
      </c>
      <c r="H60" s="58">
        <f>IF((C60=1),Idealtider!$K$3,IF((C60=2),Idealtider!$L$3,IF((C60=3),Idealtider!$M$3,IF((C60=4),Idealtider!$N$3,))))</f>
        <v>0</v>
      </c>
      <c r="I60" s="11">
        <f t="shared" ref="I60:I67" si="31">IF((D60=D59), (IF((D60=0), (I59+(12.5/3600)), I59)), (I59+(12.5/3600)))</f>
        <v>0.61805555555555525</v>
      </c>
      <c r="J60" s="49"/>
      <c r="K60" s="32">
        <f t="shared" ref="K60:K67" si="32">IF(((((J60-I60)-H60)-(2/216000))&lt;0),0,(((J60-I60)-H60)-(2/216000)))</f>
        <v>0</v>
      </c>
      <c r="L60" s="51">
        <f t="shared" si="18"/>
        <v>0</v>
      </c>
      <c r="M60" s="11">
        <f t="shared" ref="M60:M67" si="33">IF((K60=0),((I60+H60)+(12.5/3600)),(J60+(12.5/3600)))</f>
        <v>0.62152777777777746</v>
      </c>
      <c r="N60" s="49"/>
      <c r="O60" s="32">
        <f>Terræn!$J60</f>
        <v>0</v>
      </c>
      <c r="P60" s="51">
        <f t="shared" si="20"/>
        <v>0</v>
      </c>
      <c r="Q60" s="69">
        <f>IF((O60=0),((M60+Terræn!G60)+(12.5/3600)),(N60+(12.5/3600)))</f>
        <v>0.62499999999999967</v>
      </c>
      <c r="R60" s="26"/>
      <c r="S60" s="12">
        <f t="shared" ref="S60:S67" si="34">IF(((((R60-Q60)-H60)-(2/216000))&lt;0),0,(((R60-Q60)-H60)-(2/216000)))</f>
        <v>0</v>
      </c>
      <c r="T60" s="23">
        <f t="shared" si="22"/>
        <v>0</v>
      </c>
      <c r="U60" s="69">
        <f t="shared" ref="U60:U67" si="35">IF((S60=0),((Q60+H60)+(12.5/3600)),(R60+(12.5/3600)))</f>
        <v>0.62847222222222188</v>
      </c>
      <c r="V60" s="10"/>
      <c r="W60" s="12">
        <f t="shared" ref="W60:W67" si="36">IF(((((V60-U60)-H60)-(2/216000))&lt;0),0,(((V60-U60)-H60)-(2/216000)))</f>
        <v>0</v>
      </c>
      <c r="X60" s="23">
        <f t="shared" si="25"/>
        <v>0</v>
      </c>
      <c r="Y60" s="11">
        <f t="shared" ref="Y60:Y67" si="37">IF((W60=0),((U60+H60)+(12.5/3600)),(V60+(12.5/3600)))</f>
        <v>0.63194444444444409</v>
      </c>
      <c r="AA60" s="32">
        <f t="shared" ref="AA60:AA67" si="38">IF(((((Z60-Y60)-H60)-(2/216000))&lt;0),0,(((Z60-Y60)-H60)-(2/216000)))</f>
        <v>0</v>
      </c>
      <c r="AB60" s="51">
        <f t="shared" si="28"/>
        <v>0</v>
      </c>
      <c r="AC60" s="50">
        <f t="shared" ref="AC60:AC67" si="39">IF(((((AB60+X60)+T60)+L60)&lt;100),(((AB60+X60)+T60)+L60),100)</f>
        <v>0</v>
      </c>
      <c r="AE60" s="34"/>
      <c r="AF60" s="10"/>
      <c r="AG60" s="89"/>
      <c r="AH60" s="89"/>
      <c r="AI60" s="89"/>
      <c r="AJ60" s="89"/>
      <c r="AK60" s="89"/>
      <c r="AL60" s="89"/>
      <c r="AM60" s="89"/>
    </row>
    <row r="61" spans="1:43" ht="33" customHeight="1" x14ac:dyDescent="0.2">
      <c r="A61" s="155">
        <f>Udholdenhed!A61</f>
        <v>60</v>
      </c>
      <c r="B61" s="103" t="str">
        <f>Startliste!B61</f>
        <v>AL</v>
      </c>
      <c r="C61" s="102">
        <f>Udholdenhed!C61</f>
        <v>0</v>
      </c>
      <c r="D61" s="105">
        <f>Udholdenhed!D61</f>
        <v>0</v>
      </c>
      <c r="E61" s="156">
        <f>Startliste!E61</f>
        <v>0</v>
      </c>
      <c r="F61" s="89">
        <f>Startliste!F61</f>
        <v>0</v>
      </c>
      <c r="G61" s="46">
        <f>Startliste!G61</f>
        <v>0</v>
      </c>
      <c r="H61" s="58">
        <f>IF((C61=1),Idealtider!$K$3,IF((C61=2),Idealtider!$L$3,IF((C61=3),Idealtider!$M$3,IF((C61=4),Idealtider!$N$3,))))</f>
        <v>0</v>
      </c>
      <c r="I61" s="11">
        <f t="shared" si="31"/>
        <v>0.62152777777777746</v>
      </c>
      <c r="J61" s="49"/>
      <c r="K61" s="32">
        <f t="shared" si="32"/>
        <v>0</v>
      </c>
      <c r="L61" s="51">
        <f t="shared" si="18"/>
        <v>0</v>
      </c>
      <c r="M61" s="11">
        <f t="shared" si="33"/>
        <v>0.62499999999999967</v>
      </c>
      <c r="N61" s="49"/>
      <c r="O61" s="32">
        <f>Terræn!$J61</f>
        <v>0</v>
      </c>
      <c r="P61" s="51">
        <f t="shared" si="20"/>
        <v>0</v>
      </c>
      <c r="Q61" s="69">
        <f>IF((O61=0),((M61+Terræn!G61)+(12.5/3600)),(N61+(12.5/3600)))</f>
        <v>0.62847222222222188</v>
      </c>
      <c r="R61" s="26"/>
      <c r="S61" s="12">
        <f t="shared" si="34"/>
        <v>0</v>
      </c>
      <c r="T61" s="23">
        <f t="shared" si="22"/>
        <v>0</v>
      </c>
      <c r="U61" s="69">
        <f t="shared" si="35"/>
        <v>0.63194444444444409</v>
      </c>
      <c r="V61" s="10"/>
      <c r="W61" s="12">
        <f t="shared" si="36"/>
        <v>0</v>
      </c>
      <c r="X61" s="23">
        <f t="shared" si="25"/>
        <v>0</v>
      </c>
      <c r="Y61" s="11">
        <f t="shared" si="37"/>
        <v>0.6354166666666663</v>
      </c>
      <c r="AA61" s="32">
        <f t="shared" si="38"/>
        <v>0</v>
      </c>
      <c r="AB61" s="51">
        <f t="shared" si="28"/>
        <v>0</v>
      </c>
      <c r="AC61" s="50">
        <f t="shared" si="39"/>
        <v>0</v>
      </c>
      <c r="AE61" s="34"/>
      <c r="AF61" s="10"/>
      <c r="AG61" s="89"/>
      <c r="AH61" s="89"/>
      <c r="AI61" s="89"/>
      <c r="AJ61" s="89"/>
      <c r="AK61" s="89"/>
      <c r="AL61" s="89"/>
      <c r="AM61" s="89"/>
    </row>
    <row r="62" spans="1:43" ht="33" customHeight="1" x14ac:dyDescent="0.2">
      <c r="A62" s="155">
        <f>Udholdenhed!A62</f>
        <v>61</v>
      </c>
      <c r="B62" s="103" t="str">
        <f>Startliste!B62</f>
        <v>AL</v>
      </c>
      <c r="C62" s="102">
        <f>Udholdenhed!C62</f>
        <v>0</v>
      </c>
      <c r="D62" s="105">
        <f>Udholdenhed!D62</f>
        <v>0</v>
      </c>
      <c r="E62" s="156">
        <f>Startliste!E62</f>
        <v>0</v>
      </c>
      <c r="F62" s="89">
        <f>Startliste!F62</f>
        <v>0</v>
      </c>
      <c r="G62" s="46">
        <f>Startliste!G62</f>
        <v>0</v>
      </c>
      <c r="H62" s="58">
        <f>IF((C62=1),Idealtider!$K$3,IF((C62=2),Idealtider!$L$3,IF((C62=3),Idealtider!$M$3,IF((C62=4),Idealtider!$N$3,))))</f>
        <v>0</v>
      </c>
      <c r="I62" s="11">
        <f t="shared" si="31"/>
        <v>0.62499999999999967</v>
      </c>
      <c r="J62" s="49"/>
      <c r="K62" s="32">
        <f t="shared" si="32"/>
        <v>0</v>
      </c>
      <c r="L62" s="51">
        <f t="shared" si="18"/>
        <v>0</v>
      </c>
      <c r="M62" s="11">
        <f t="shared" si="33"/>
        <v>0.62847222222222188</v>
      </c>
      <c r="N62" s="49"/>
      <c r="O62" s="32">
        <f>Terræn!$J62</f>
        <v>0</v>
      </c>
      <c r="P62" s="51">
        <f t="shared" si="20"/>
        <v>0</v>
      </c>
      <c r="Q62" s="69">
        <f>IF((O62=0),((M62+Terræn!G62)+(12.5/3600)),(N62+(12.5/3600)))</f>
        <v>0.63194444444444409</v>
      </c>
      <c r="R62" s="26"/>
      <c r="S62" s="12">
        <f t="shared" si="34"/>
        <v>0</v>
      </c>
      <c r="T62" s="23">
        <f t="shared" si="22"/>
        <v>0</v>
      </c>
      <c r="U62" s="69">
        <f t="shared" si="35"/>
        <v>0.6354166666666663</v>
      </c>
      <c r="V62" s="10"/>
      <c r="W62" s="12">
        <f t="shared" si="36"/>
        <v>0</v>
      </c>
      <c r="X62" s="23">
        <f t="shared" si="25"/>
        <v>0</v>
      </c>
      <c r="Y62" s="11">
        <f t="shared" si="37"/>
        <v>0.63888888888888851</v>
      </c>
      <c r="AA62" s="32">
        <f t="shared" si="38"/>
        <v>0</v>
      </c>
      <c r="AB62" s="51">
        <f t="shared" si="28"/>
        <v>0</v>
      </c>
      <c r="AC62" s="50">
        <f t="shared" si="39"/>
        <v>0</v>
      </c>
      <c r="AE62" s="34"/>
      <c r="AF62" s="10"/>
      <c r="AG62" s="89"/>
      <c r="AH62" s="89"/>
      <c r="AI62" s="89"/>
      <c r="AJ62" s="89"/>
      <c r="AK62" s="89"/>
      <c r="AL62" s="89"/>
      <c r="AM62" s="89"/>
    </row>
    <row r="63" spans="1:43" ht="33" customHeight="1" x14ac:dyDescent="0.2">
      <c r="A63" s="155">
        <f>Udholdenhed!A63</f>
        <v>62</v>
      </c>
      <c r="B63" s="103" t="str">
        <f>Startliste!B63</f>
        <v>AL</v>
      </c>
      <c r="C63" s="102">
        <f>Udholdenhed!C63</f>
        <v>0</v>
      </c>
      <c r="D63" s="155">
        <f>Udholdenhed!D63</f>
        <v>0</v>
      </c>
      <c r="E63" s="156">
        <f>Startliste!E63</f>
        <v>0</v>
      </c>
      <c r="F63" s="89">
        <f>Startliste!F63</f>
        <v>0</v>
      </c>
      <c r="G63" s="46">
        <f>Startliste!G63</f>
        <v>0</v>
      </c>
      <c r="H63" s="58">
        <f>IF((C63=1),Idealtider!$K$3,IF((C63=2),Idealtider!$L$3,IF((C63=3),Idealtider!$M$3,IF((C63=4),Idealtider!$N$3,))))</f>
        <v>0</v>
      </c>
      <c r="I63" s="11">
        <f t="shared" si="31"/>
        <v>0.62847222222222188</v>
      </c>
      <c r="J63" s="49"/>
      <c r="K63" s="32">
        <f t="shared" si="32"/>
        <v>0</v>
      </c>
      <c r="L63" s="51">
        <f t="shared" si="18"/>
        <v>0</v>
      </c>
      <c r="M63" s="11">
        <f t="shared" si="33"/>
        <v>0.63194444444444409</v>
      </c>
      <c r="N63" s="49"/>
      <c r="O63" s="32">
        <f>Terræn!$J63</f>
        <v>0</v>
      </c>
      <c r="P63" s="51">
        <f t="shared" si="20"/>
        <v>0</v>
      </c>
      <c r="Q63" s="69">
        <f>IF((O63=0),((M63+Terræn!G63)+(12.5/3600)),(N63+(12.5/3600)))</f>
        <v>0.6354166666666663</v>
      </c>
      <c r="R63" s="26"/>
      <c r="S63" s="12">
        <f t="shared" si="34"/>
        <v>0</v>
      </c>
      <c r="T63" s="23">
        <f t="shared" si="22"/>
        <v>0</v>
      </c>
      <c r="U63" s="69">
        <f t="shared" si="35"/>
        <v>0.63888888888888851</v>
      </c>
      <c r="V63" s="10"/>
      <c r="W63" s="12">
        <f t="shared" si="36"/>
        <v>0</v>
      </c>
      <c r="X63" s="23">
        <f t="shared" si="25"/>
        <v>0</v>
      </c>
      <c r="Y63" s="11">
        <f t="shared" si="37"/>
        <v>0.64236111111111072</v>
      </c>
      <c r="AA63" s="32">
        <f t="shared" si="38"/>
        <v>0</v>
      </c>
      <c r="AB63" s="51">
        <f t="shared" si="28"/>
        <v>0</v>
      </c>
      <c r="AC63" s="50">
        <f t="shared" si="39"/>
        <v>0</v>
      </c>
      <c r="AE63" s="34"/>
      <c r="AF63" s="10"/>
      <c r="AG63" s="89"/>
      <c r="AH63" s="89"/>
      <c r="AI63" s="89"/>
      <c r="AJ63" s="89"/>
      <c r="AK63" s="89"/>
      <c r="AL63" s="89"/>
      <c r="AM63" s="89"/>
    </row>
    <row r="64" spans="1:43" ht="33" customHeight="1" x14ac:dyDescent="0.2">
      <c r="A64" s="155">
        <f>Udholdenhed!A64</f>
        <v>63</v>
      </c>
      <c r="B64" s="103" t="str">
        <f>Startliste!B64</f>
        <v>AL</v>
      </c>
      <c r="C64" s="102">
        <f>Udholdenhed!C64</f>
        <v>0</v>
      </c>
      <c r="D64" s="155">
        <f>Udholdenhed!D64</f>
        <v>0</v>
      </c>
      <c r="E64" s="156">
        <f>Startliste!E64</f>
        <v>0</v>
      </c>
      <c r="F64" s="89">
        <f>Startliste!F64</f>
        <v>0</v>
      </c>
      <c r="G64" s="46">
        <f>Startliste!G64</f>
        <v>0</v>
      </c>
      <c r="H64" s="58">
        <f>IF((C64=1),Idealtider!$K$3,IF((C64=2),Idealtider!$L$3,IF((C64=3),Idealtider!$M$3,IF((C64=4),Idealtider!$N$3,))))</f>
        <v>0</v>
      </c>
      <c r="I64" s="11">
        <f t="shared" si="31"/>
        <v>0.63194444444444409</v>
      </c>
      <c r="J64" s="49"/>
      <c r="K64" s="32">
        <f t="shared" si="32"/>
        <v>0</v>
      </c>
      <c r="L64" s="51">
        <f t="shared" si="18"/>
        <v>0</v>
      </c>
      <c r="M64" s="11">
        <f t="shared" si="33"/>
        <v>0.6354166666666663</v>
      </c>
      <c r="N64" s="49"/>
      <c r="O64" s="32">
        <f>Terræn!$J64</f>
        <v>0</v>
      </c>
      <c r="P64" s="51">
        <f t="shared" si="20"/>
        <v>0</v>
      </c>
      <c r="Q64" s="69">
        <f>IF((O64=0),((M64+Terræn!G64)+(12.5/3600)),(N64+(12.5/3600)))</f>
        <v>0.63888888888888851</v>
      </c>
      <c r="R64" s="26"/>
      <c r="S64" s="12">
        <f t="shared" si="34"/>
        <v>0</v>
      </c>
      <c r="T64" s="23">
        <f t="shared" si="22"/>
        <v>0</v>
      </c>
      <c r="U64" s="69">
        <f t="shared" si="35"/>
        <v>0.64236111111111072</v>
      </c>
      <c r="V64" s="10"/>
      <c r="W64" s="12">
        <f t="shared" si="36"/>
        <v>0</v>
      </c>
      <c r="X64" s="23">
        <f t="shared" si="25"/>
        <v>0</v>
      </c>
      <c r="Y64" s="11">
        <f t="shared" si="37"/>
        <v>0.64583333333333293</v>
      </c>
      <c r="AA64" s="32">
        <f t="shared" si="38"/>
        <v>0</v>
      </c>
      <c r="AB64" s="51">
        <f t="shared" si="28"/>
        <v>0</v>
      </c>
      <c r="AC64" s="50">
        <f t="shared" si="39"/>
        <v>0</v>
      </c>
      <c r="AE64" s="34"/>
      <c r="AF64" s="10"/>
      <c r="AG64" s="89"/>
      <c r="AH64" s="89"/>
      <c r="AI64" s="89"/>
      <c r="AJ64" s="89"/>
      <c r="AK64" s="89"/>
      <c r="AL64" s="89"/>
      <c r="AM64" s="89"/>
    </row>
    <row r="65" spans="1:43" ht="33" customHeight="1" x14ac:dyDescent="0.2">
      <c r="A65" s="155">
        <f>Udholdenhed!A65</f>
        <v>64</v>
      </c>
      <c r="B65" s="103" t="str">
        <f>Startliste!B65</f>
        <v>AL</v>
      </c>
      <c r="C65" s="102">
        <f>Udholdenhed!C65</f>
        <v>0</v>
      </c>
      <c r="D65" s="155">
        <f>Udholdenhed!D65</f>
        <v>0</v>
      </c>
      <c r="E65" s="156">
        <f>Startliste!E65</f>
        <v>0</v>
      </c>
      <c r="F65" s="89">
        <f>Startliste!F65</f>
        <v>0</v>
      </c>
      <c r="G65" s="46">
        <f>Startliste!G65</f>
        <v>0</v>
      </c>
      <c r="H65" s="58">
        <f>IF((C65=1),Idealtider!$K$3,IF((C65=2),Idealtider!$L$3,IF((C65=3),Idealtider!$M$3,IF((C65=4),Idealtider!$N$3,))))</f>
        <v>0</v>
      </c>
      <c r="I65" s="11">
        <f t="shared" si="31"/>
        <v>0.6354166666666663</v>
      </c>
      <c r="J65" s="49"/>
      <c r="K65" s="32">
        <f t="shared" si="32"/>
        <v>0</v>
      </c>
      <c r="L65" s="51">
        <f t="shared" si="18"/>
        <v>0</v>
      </c>
      <c r="M65" s="11">
        <f t="shared" si="33"/>
        <v>0.63888888888888851</v>
      </c>
      <c r="N65" s="49"/>
      <c r="O65" s="32">
        <f>Terræn!$J65</f>
        <v>0</v>
      </c>
      <c r="P65" s="51">
        <f t="shared" si="20"/>
        <v>0</v>
      </c>
      <c r="Q65" s="69">
        <f>IF((O65=0),((M65+Terræn!G65)+(12.5/3600)),(N65+(12.5/3600)))</f>
        <v>0.64236111111111072</v>
      </c>
      <c r="R65" s="26"/>
      <c r="S65" s="12">
        <f t="shared" si="34"/>
        <v>0</v>
      </c>
      <c r="T65" s="23">
        <f t="shared" si="22"/>
        <v>0</v>
      </c>
      <c r="U65" s="69">
        <f t="shared" si="35"/>
        <v>0.64583333333333293</v>
      </c>
      <c r="V65" s="10"/>
      <c r="W65" s="12">
        <f t="shared" si="36"/>
        <v>0</v>
      </c>
      <c r="X65" s="23">
        <f t="shared" si="25"/>
        <v>0</v>
      </c>
      <c r="Y65" s="11">
        <f t="shared" si="37"/>
        <v>0.64930555555555514</v>
      </c>
      <c r="AA65" s="32">
        <f t="shared" si="38"/>
        <v>0</v>
      </c>
      <c r="AB65" s="51">
        <f t="shared" si="28"/>
        <v>0</v>
      </c>
      <c r="AC65" s="50">
        <f t="shared" si="39"/>
        <v>0</v>
      </c>
      <c r="AE65" s="34"/>
      <c r="AF65" s="10"/>
      <c r="AG65" s="89"/>
      <c r="AH65" s="89"/>
      <c r="AI65" s="89"/>
      <c r="AJ65" s="89"/>
      <c r="AK65" s="89"/>
      <c r="AL65" s="89"/>
      <c r="AM65" s="89"/>
    </row>
    <row r="66" spans="1:43" ht="33" customHeight="1" x14ac:dyDescent="0.2">
      <c r="A66" s="535">
        <f>Udholdenhed!A66</f>
        <v>65</v>
      </c>
      <c r="B66" s="536" t="str">
        <f>Startliste!B66</f>
        <v>AL</v>
      </c>
      <c r="C66" s="413">
        <f>Udholdenhed!C66</f>
        <v>0</v>
      </c>
      <c r="D66" s="535">
        <f>Udholdenhed!D66</f>
        <v>0</v>
      </c>
      <c r="E66" s="537">
        <f>Startliste!E66</f>
        <v>0</v>
      </c>
      <c r="F66" s="538">
        <f>Startliste!F66</f>
        <v>0</v>
      </c>
      <c r="G66" s="179">
        <f>Startliste!G66</f>
        <v>0</v>
      </c>
      <c r="H66" s="539">
        <f>IF((C66=1),Idealtider!$K$3,IF((C66=2),Idealtider!$L$3,IF((C66=3),Idealtider!$M$3,IF((C66=4),Idealtider!$N$3,))))</f>
        <v>0</v>
      </c>
      <c r="I66" s="540">
        <f t="shared" si="31"/>
        <v>0.63888888888888851</v>
      </c>
      <c r="J66" s="49"/>
      <c r="K66" s="32">
        <f t="shared" si="32"/>
        <v>0</v>
      </c>
      <c r="L66" s="541">
        <f t="shared" si="18"/>
        <v>0</v>
      </c>
      <c r="M66" s="540">
        <f t="shared" si="33"/>
        <v>0.64236111111111072</v>
      </c>
      <c r="N66" s="49"/>
      <c r="O66" s="32">
        <f>Terræn!$J66</f>
        <v>0</v>
      </c>
      <c r="P66" s="541">
        <f t="shared" si="20"/>
        <v>0</v>
      </c>
      <c r="Q66" s="69">
        <f>IF((O66=0),((M66+Terræn!G66)+(12.5/3600)),(N66+(12.5/3600)))</f>
        <v>0.64583333333333293</v>
      </c>
      <c r="R66" s="26"/>
      <c r="S66" s="12">
        <f t="shared" si="34"/>
        <v>0</v>
      </c>
      <c r="T66" s="542">
        <f t="shared" si="22"/>
        <v>0</v>
      </c>
      <c r="U66" s="69">
        <f t="shared" si="35"/>
        <v>0.64930555555555514</v>
      </c>
      <c r="V66" s="10"/>
      <c r="W66" s="12">
        <f t="shared" si="36"/>
        <v>0</v>
      </c>
      <c r="X66" s="542">
        <f t="shared" si="25"/>
        <v>0</v>
      </c>
      <c r="Y66" s="540">
        <f t="shared" si="37"/>
        <v>0.65277777777777735</v>
      </c>
      <c r="AA66" s="32">
        <f t="shared" si="38"/>
        <v>0</v>
      </c>
      <c r="AB66" s="541">
        <f t="shared" si="28"/>
        <v>0</v>
      </c>
      <c r="AC66" s="543">
        <f t="shared" si="39"/>
        <v>0</v>
      </c>
      <c r="AE66" s="34"/>
      <c r="AF66" s="10"/>
      <c r="AG66" s="538"/>
      <c r="AH66" s="538"/>
      <c r="AI66" s="538"/>
      <c r="AJ66" s="538"/>
      <c r="AK66" s="538"/>
      <c r="AL66" s="538"/>
      <c r="AM66" s="538"/>
    </row>
    <row r="67" spans="1:43" ht="33" customHeight="1" x14ac:dyDescent="0.2">
      <c r="A67" s="155">
        <f>Udholdenhed!A67</f>
        <v>66</v>
      </c>
      <c r="B67" s="103" t="str">
        <f>Startliste!B67</f>
        <v>AL</v>
      </c>
      <c r="C67" s="102">
        <f>Udholdenhed!C67</f>
        <v>0</v>
      </c>
      <c r="D67" s="155">
        <f>Udholdenhed!D67</f>
        <v>0</v>
      </c>
      <c r="E67" s="156">
        <f>Startliste!E67</f>
        <v>0</v>
      </c>
      <c r="F67" s="89">
        <f>Startliste!F67</f>
        <v>0</v>
      </c>
      <c r="G67" s="104">
        <f>Startliste!G67</f>
        <v>0</v>
      </c>
      <c r="H67" s="544">
        <f>IF((C67=1),Idealtider!$K$3,IF((C67=2),Idealtider!$L$3,IF((C67=3),Idealtider!$M$3,IF((C67=4),Idealtider!$N$3,))))</f>
        <v>0</v>
      </c>
      <c r="I67" s="545">
        <f t="shared" si="31"/>
        <v>0.64236111111111072</v>
      </c>
      <c r="J67" s="325"/>
      <c r="K67" s="326">
        <f t="shared" si="32"/>
        <v>0</v>
      </c>
      <c r="L67" s="327">
        <f t="shared" si="18"/>
        <v>0</v>
      </c>
      <c r="M67" s="545">
        <f t="shared" si="33"/>
        <v>0.64583333333333293</v>
      </c>
      <c r="N67" s="325"/>
      <c r="O67" s="326">
        <f>Terræn!$J67</f>
        <v>0</v>
      </c>
      <c r="P67" s="327">
        <f t="shared" si="20"/>
        <v>0</v>
      </c>
      <c r="Q67" s="546">
        <f>IF((O67=0),((M67+Terræn!G67)+(12.5/3600)),(N67+(12.5/3600)))</f>
        <v>0.64930555555555514</v>
      </c>
      <c r="R67" s="547"/>
      <c r="S67" s="91">
        <f t="shared" si="34"/>
        <v>0</v>
      </c>
      <c r="T67" s="548">
        <f t="shared" si="22"/>
        <v>0</v>
      </c>
      <c r="U67" s="546">
        <f t="shared" si="35"/>
        <v>0.65277777777777735</v>
      </c>
      <c r="V67" s="90"/>
      <c r="W67" s="91">
        <f t="shared" si="36"/>
        <v>0</v>
      </c>
      <c r="X67" s="548">
        <f t="shared" si="25"/>
        <v>0</v>
      </c>
      <c r="Y67" s="545">
        <f t="shared" si="37"/>
        <v>0.65624999999999956</v>
      </c>
      <c r="Z67" s="89"/>
      <c r="AA67" s="326">
        <f t="shared" si="38"/>
        <v>0</v>
      </c>
      <c r="AB67" s="327">
        <f t="shared" si="28"/>
        <v>0</v>
      </c>
      <c r="AC67" s="380">
        <f t="shared" si="39"/>
        <v>0</v>
      </c>
      <c r="AD67" s="89"/>
      <c r="AE67" s="89"/>
      <c r="AF67" s="90"/>
      <c r="AG67" s="89"/>
      <c r="AH67" s="89"/>
      <c r="AI67" s="89"/>
      <c r="AJ67" s="89"/>
      <c r="AK67" s="89"/>
      <c r="AL67" s="89"/>
      <c r="AM67" s="89"/>
    </row>
    <row r="68" spans="1:43" ht="33" customHeight="1" x14ac:dyDescent="0.2">
      <c r="A68" s="307"/>
      <c r="B68" s="549"/>
      <c r="C68" s="293"/>
      <c r="D68" s="307"/>
      <c r="G68" s="297"/>
      <c r="H68" s="550"/>
      <c r="I68" s="551"/>
      <c r="J68" s="49"/>
      <c r="L68" s="309"/>
      <c r="M68" s="551"/>
      <c r="N68" s="49"/>
      <c r="P68" s="309"/>
      <c r="Q68" s="552"/>
      <c r="R68" s="26"/>
      <c r="S68" s="12"/>
      <c r="T68" s="553"/>
      <c r="U68" s="552"/>
      <c r="V68" s="10"/>
      <c r="W68" s="12"/>
      <c r="X68" s="553"/>
      <c r="Y68" s="551"/>
      <c r="AB68" s="309"/>
      <c r="AC68" s="554"/>
      <c r="AE68" s="34"/>
      <c r="AF68" s="10"/>
      <c r="AG68" s="34"/>
      <c r="AI68" s="34"/>
      <c r="AK68" s="34"/>
      <c r="AM68" s="34"/>
    </row>
    <row r="69" spans="1:43" ht="12.75" customHeight="1" x14ac:dyDescent="0.2">
      <c r="A69" s="307"/>
      <c r="C69" s="293"/>
      <c r="G69" s="297"/>
      <c r="H69" s="308"/>
      <c r="L69" s="309"/>
      <c r="P69" s="309"/>
      <c r="T69" s="309"/>
      <c r="X69" s="309"/>
      <c r="AB69" s="309"/>
      <c r="AE69" s="310"/>
      <c r="AG69" s="310"/>
      <c r="AI69" s="310"/>
      <c r="AK69" s="310"/>
      <c r="AM69" s="310"/>
    </row>
    <row r="70" spans="1:43" ht="12.75" customHeight="1" x14ac:dyDescent="0.2">
      <c r="A70" s="307"/>
      <c r="C70" s="293"/>
      <c r="G70" s="297"/>
      <c r="H70" s="308"/>
      <c r="L70" s="309"/>
      <c r="P70" s="309"/>
      <c r="T70" s="309"/>
      <c r="X70" s="309"/>
      <c r="AB70" s="309"/>
      <c r="AE70" s="310"/>
      <c r="AG70" s="310"/>
      <c r="AI70" s="310"/>
      <c r="AK70" s="310"/>
      <c r="AM70" s="310"/>
      <c r="AO70" s="78"/>
      <c r="AQ70" s="78"/>
    </row>
    <row r="71" spans="1:43" ht="12.75" customHeight="1" x14ac:dyDescent="0.2">
      <c r="A71" s="307"/>
      <c r="C71" s="293"/>
      <c r="G71" s="297"/>
      <c r="H71" s="308"/>
      <c r="L71" s="309"/>
      <c r="P71" s="309"/>
      <c r="T71" s="309"/>
      <c r="X71" s="309"/>
      <c r="AB71" s="309"/>
      <c r="AE71" s="310"/>
      <c r="AG71" s="310"/>
      <c r="AI71" s="310"/>
      <c r="AK71" s="310"/>
      <c r="AM71" s="310"/>
      <c r="AO71" s="78"/>
      <c r="AQ71" s="78"/>
    </row>
    <row r="72" spans="1:43" ht="12.75" customHeight="1" x14ac:dyDescent="0.2">
      <c r="A72" s="307"/>
      <c r="C72" s="293"/>
      <c r="G72" s="297"/>
      <c r="H72" s="308"/>
      <c r="L72" s="309"/>
      <c r="P72" s="309"/>
      <c r="T72" s="309"/>
      <c r="X72" s="309"/>
      <c r="AB72" s="309"/>
      <c r="AE72" s="310"/>
      <c r="AG72" s="310"/>
      <c r="AI72" s="310"/>
      <c r="AK72" s="310"/>
      <c r="AM72" s="310"/>
      <c r="AO72" s="78"/>
      <c r="AQ72" s="78"/>
    </row>
    <row r="73" spans="1:43" ht="12.75" customHeight="1" x14ac:dyDescent="0.2">
      <c r="A73" s="307"/>
      <c r="C73" s="293"/>
      <c r="G73" s="297"/>
      <c r="H73" s="308"/>
      <c r="L73" s="309"/>
      <c r="P73" s="309"/>
      <c r="T73" s="309"/>
      <c r="X73" s="309"/>
      <c r="AB73" s="309"/>
      <c r="AE73" s="310"/>
      <c r="AG73" s="310"/>
      <c r="AI73" s="310"/>
      <c r="AK73" s="310"/>
      <c r="AM73" s="310"/>
      <c r="AO73" s="78"/>
      <c r="AQ73" s="78"/>
    </row>
    <row r="74" spans="1:43" ht="12.75" customHeight="1" x14ac:dyDescent="0.2">
      <c r="A74" s="307"/>
      <c r="C74" s="293"/>
      <c r="G74" s="297"/>
      <c r="H74" s="308"/>
      <c r="L74" s="309"/>
      <c r="P74" s="309"/>
      <c r="T74" s="309"/>
      <c r="X74" s="309"/>
      <c r="AB74" s="309"/>
      <c r="AE74" s="310"/>
      <c r="AG74" s="310"/>
      <c r="AI74" s="310"/>
      <c r="AK74" s="310"/>
      <c r="AM74" s="310"/>
      <c r="AO74" s="78"/>
      <c r="AQ74" s="78"/>
    </row>
    <row r="75" spans="1:43" ht="12.75" customHeight="1" x14ac:dyDescent="0.2">
      <c r="A75" s="307"/>
      <c r="C75" s="293"/>
      <c r="G75" s="297"/>
      <c r="H75" s="308"/>
      <c r="L75" s="309"/>
      <c r="P75" s="309"/>
      <c r="T75" s="309"/>
      <c r="X75" s="309"/>
      <c r="AB75" s="309"/>
      <c r="AE75" s="310"/>
      <c r="AG75" s="310"/>
      <c r="AI75" s="310"/>
      <c r="AK75" s="310"/>
      <c r="AM75" s="310"/>
      <c r="AO75" s="78"/>
      <c r="AQ75" s="78"/>
    </row>
    <row r="76" spans="1:43" ht="12.75" customHeight="1" x14ac:dyDescent="0.2">
      <c r="A76" s="307"/>
      <c r="C76" s="293"/>
      <c r="G76" s="297"/>
      <c r="H76" s="308"/>
      <c r="L76" s="309"/>
      <c r="P76" s="309"/>
      <c r="T76" s="309"/>
      <c r="X76" s="309"/>
      <c r="AB76" s="309"/>
      <c r="AE76" s="310"/>
      <c r="AG76" s="310"/>
      <c r="AI76" s="310"/>
      <c r="AK76" s="310"/>
      <c r="AM76" s="310"/>
      <c r="AO76" s="78"/>
      <c r="AQ76" s="78"/>
    </row>
    <row r="77" spans="1:43" ht="12.75" customHeight="1" x14ac:dyDescent="0.2">
      <c r="A77" s="307"/>
      <c r="C77" s="293"/>
      <c r="G77" s="297"/>
      <c r="H77" s="308"/>
      <c r="L77" s="309"/>
      <c r="P77" s="309"/>
      <c r="T77" s="309"/>
      <c r="X77" s="309"/>
      <c r="AB77" s="309"/>
      <c r="AE77" s="310"/>
      <c r="AG77" s="310"/>
      <c r="AI77" s="310"/>
      <c r="AK77" s="310"/>
      <c r="AM77" s="310"/>
      <c r="AO77" s="78"/>
      <c r="AQ77" s="78"/>
    </row>
    <row r="78" spans="1:43" ht="12.75" customHeight="1" x14ac:dyDescent="0.2">
      <c r="A78" s="307"/>
      <c r="C78" s="293"/>
      <c r="G78" s="297"/>
      <c r="H78" s="308"/>
      <c r="L78" s="309"/>
      <c r="P78" s="309"/>
      <c r="T78" s="309"/>
      <c r="X78" s="309"/>
      <c r="AB78" s="309"/>
      <c r="AE78" s="310"/>
      <c r="AG78" s="310"/>
      <c r="AI78" s="310"/>
      <c r="AK78" s="310"/>
      <c r="AM78" s="310"/>
      <c r="AO78" s="78"/>
      <c r="AQ78" s="78"/>
    </row>
    <row r="79" spans="1:43" ht="12.75" customHeight="1" x14ac:dyDescent="0.2">
      <c r="A79" s="307"/>
      <c r="C79" s="293"/>
      <c r="G79" s="297"/>
      <c r="H79" s="308"/>
      <c r="L79" s="309"/>
      <c r="P79" s="309"/>
      <c r="T79" s="309"/>
      <c r="X79" s="309"/>
      <c r="AB79" s="309"/>
      <c r="AE79" s="310"/>
      <c r="AG79" s="310"/>
      <c r="AI79" s="310"/>
      <c r="AK79" s="310"/>
      <c r="AM79" s="310"/>
      <c r="AO79" s="78"/>
      <c r="AQ79" s="78"/>
    </row>
    <row r="80" spans="1:43" ht="12.75" customHeight="1" x14ac:dyDescent="0.2">
      <c r="A80" s="307"/>
      <c r="C80" s="293"/>
      <c r="G80" s="297"/>
      <c r="H80" s="308"/>
      <c r="L80" s="309"/>
      <c r="P80" s="309"/>
      <c r="T80" s="309"/>
      <c r="X80" s="309"/>
      <c r="AB80" s="309"/>
      <c r="AE80" s="310"/>
      <c r="AG80" s="310"/>
      <c r="AI80" s="310"/>
      <c r="AK80" s="310"/>
      <c r="AM80" s="310"/>
      <c r="AO80" s="78"/>
      <c r="AQ80" s="78"/>
    </row>
    <row r="81" spans="1:43" ht="12.75" customHeight="1" x14ac:dyDescent="0.2">
      <c r="A81" s="307"/>
      <c r="C81" s="293"/>
      <c r="G81" s="297"/>
      <c r="H81" s="308"/>
      <c r="L81" s="309"/>
      <c r="P81" s="309"/>
      <c r="T81" s="309"/>
      <c r="X81" s="309"/>
      <c r="AB81" s="309"/>
      <c r="AE81" s="310"/>
      <c r="AG81" s="310"/>
      <c r="AI81" s="310"/>
      <c r="AK81" s="310"/>
      <c r="AM81" s="310"/>
      <c r="AO81" s="78"/>
      <c r="AQ81" s="78"/>
    </row>
    <row r="82" spans="1:43" ht="12.75" customHeight="1" x14ac:dyDescent="0.2">
      <c r="A82" s="307"/>
      <c r="C82" s="293"/>
      <c r="G82" s="297"/>
      <c r="H82" s="308"/>
      <c r="L82" s="309"/>
      <c r="P82" s="309"/>
      <c r="T82" s="309"/>
      <c r="X82" s="309"/>
      <c r="AB82" s="309"/>
      <c r="AE82" s="310"/>
      <c r="AG82" s="310"/>
      <c r="AI82" s="310"/>
      <c r="AK82" s="310"/>
      <c r="AM82" s="310"/>
      <c r="AO82" s="78"/>
      <c r="AQ82" s="78"/>
    </row>
    <row r="83" spans="1:43" ht="12.75" customHeight="1" x14ac:dyDescent="0.2">
      <c r="A83" s="307"/>
      <c r="C83" s="293"/>
      <c r="G83" s="297"/>
      <c r="H83" s="308"/>
      <c r="L83" s="309"/>
      <c r="P83" s="309"/>
      <c r="T83" s="309"/>
      <c r="X83" s="309"/>
      <c r="AB83" s="309"/>
      <c r="AE83" s="310"/>
      <c r="AG83" s="310"/>
      <c r="AI83" s="310"/>
      <c r="AK83" s="310"/>
      <c r="AM83" s="310"/>
      <c r="AO83" s="78"/>
      <c r="AQ83" s="78"/>
    </row>
    <row r="84" spans="1:43" ht="12.75" customHeight="1" x14ac:dyDescent="0.2">
      <c r="A84" s="307"/>
      <c r="C84" s="293"/>
      <c r="G84" s="297"/>
      <c r="H84" s="308"/>
      <c r="L84" s="309"/>
      <c r="P84" s="309"/>
      <c r="T84" s="309"/>
      <c r="X84" s="309"/>
      <c r="AB84" s="309"/>
      <c r="AE84" s="310"/>
      <c r="AG84" s="310"/>
      <c r="AI84" s="310"/>
      <c r="AK84" s="310"/>
      <c r="AM84" s="310"/>
      <c r="AO84" s="78"/>
      <c r="AQ84" s="78"/>
    </row>
    <row r="85" spans="1:43" ht="12.75" customHeight="1" x14ac:dyDescent="0.2">
      <c r="A85" s="307"/>
      <c r="C85" s="293"/>
      <c r="G85" s="297"/>
      <c r="H85" s="308"/>
      <c r="L85" s="309"/>
      <c r="P85" s="309"/>
      <c r="T85" s="309"/>
      <c r="X85" s="309"/>
      <c r="AB85" s="309"/>
      <c r="AE85" s="310"/>
      <c r="AG85" s="310"/>
      <c r="AI85" s="310"/>
      <c r="AK85" s="310"/>
      <c r="AM85" s="310"/>
      <c r="AO85" s="78"/>
      <c r="AQ85" s="78"/>
    </row>
    <row r="86" spans="1:43" ht="12.75" customHeight="1" x14ac:dyDescent="0.2">
      <c r="A86" s="307"/>
      <c r="C86" s="293"/>
      <c r="G86" s="297"/>
      <c r="H86" s="308"/>
      <c r="L86" s="309"/>
      <c r="P86" s="309"/>
      <c r="T86" s="309"/>
      <c r="X86" s="309"/>
      <c r="AB86" s="309"/>
      <c r="AE86" s="310"/>
      <c r="AG86" s="310"/>
      <c r="AI86" s="310"/>
      <c r="AK86" s="310"/>
      <c r="AM86" s="310"/>
      <c r="AO86" s="78"/>
      <c r="AQ86" s="78"/>
    </row>
    <row r="87" spans="1:43" ht="12.75" customHeight="1" x14ac:dyDescent="0.2">
      <c r="A87" s="307"/>
      <c r="C87" s="293"/>
      <c r="G87" s="297"/>
      <c r="H87" s="308"/>
      <c r="L87" s="309"/>
      <c r="P87" s="309"/>
      <c r="T87" s="309"/>
      <c r="X87" s="309"/>
      <c r="AB87" s="309"/>
      <c r="AE87" s="310"/>
      <c r="AG87" s="310"/>
      <c r="AI87" s="310"/>
      <c r="AK87" s="310"/>
      <c r="AM87" s="310"/>
      <c r="AO87" s="78"/>
      <c r="AQ87" s="78"/>
    </row>
    <row r="88" spans="1:43" ht="12.75" customHeight="1" x14ac:dyDescent="0.2">
      <c r="A88" s="307"/>
      <c r="C88" s="293"/>
      <c r="G88" s="297"/>
      <c r="H88" s="308"/>
      <c r="L88" s="309"/>
      <c r="P88" s="309"/>
      <c r="T88" s="309"/>
      <c r="X88" s="309"/>
      <c r="AB88" s="309"/>
      <c r="AE88" s="310"/>
      <c r="AG88" s="310"/>
      <c r="AI88" s="310"/>
      <c r="AK88" s="310"/>
      <c r="AM88" s="310"/>
      <c r="AO88" s="78"/>
      <c r="AQ88" s="78"/>
    </row>
    <row r="89" spans="1:43" ht="12.75" customHeight="1" x14ac:dyDescent="0.2">
      <c r="A89" s="307"/>
      <c r="C89" s="293"/>
      <c r="G89" s="297"/>
      <c r="H89" s="308"/>
      <c r="L89" s="309"/>
      <c r="P89" s="309"/>
      <c r="T89" s="309"/>
      <c r="X89" s="309"/>
      <c r="AB89" s="309"/>
      <c r="AE89" s="310"/>
      <c r="AG89" s="310"/>
      <c r="AI89" s="310"/>
      <c r="AK89" s="310"/>
      <c r="AM89" s="310"/>
      <c r="AO89" s="78"/>
      <c r="AQ89" s="78"/>
    </row>
    <row r="90" spans="1:43" ht="12.75" customHeight="1" x14ac:dyDescent="0.2">
      <c r="A90" s="307"/>
      <c r="C90" s="293"/>
      <c r="G90" s="297"/>
      <c r="H90" s="308"/>
      <c r="L90" s="309"/>
      <c r="P90" s="309"/>
      <c r="T90" s="309"/>
      <c r="X90" s="309"/>
      <c r="AB90" s="309"/>
      <c r="AE90" s="310"/>
      <c r="AG90" s="310"/>
      <c r="AI90" s="310"/>
      <c r="AK90" s="310"/>
      <c r="AM90" s="310"/>
      <c r="AO90" s="78"/>
      <c r="AQ90" s="78"/>
    </row>
    <row r="91" spans="1:43" ht="12.75" customHeight="1" x14ac:dyDescent="0.2">
      <c r="A91" s="307"/>
      <c r="C91" s="293"/>
      <c r="G91" s="297"/>
      <c r="H91" s="308"/>
      <c r="L91" s="309"/>
      <c r="P91" s="309"/>
      <c r="T91" s="309"/>
      <c r="X91" s="309"/>
      <c r="AB91" s="309"/>
      <c r="AE91" s="310"/>
      <c r="AG91" s="310"/>
      <c r="AI91" s="310"/>
      <c r="AK91" s="310"/>
      <c r="AM91" s="310"/>
      <c r="AO91" s="78"/>
      <c r="AQ91" s="78"/>
    </row>
    <row r="92" spans="1:43" ht="12.75" customHeight="1" x14ac:dyDescent="0.2">
      <c r="A92" s="307"/>
      <c r="C92" s="293"/>
      <c r="G92" s="297"/>
      <c r="H92" s="308"/>
      <c r="L92" s="309"/>
      <c r="P92" s="309"/>
      <c r="T92" s="309"/>
      <c r="X92" s="309"/>
      <c r="AB92" s="309"/>
      <c r="AE92" s="310"/>
      <c r="AG92" s="310"/>
      <c r="AI92" s="310"/>
      <c r="AK92" s="310"/>
      <c r="AM92" s="310"/>
      <c r="AO92" s="78"/>
      <c r="AQ92" s="78"/>
    </row>
    <row r="93" spans="1:43" ht="12.75" customHeight="1" x14ac:dyDescent="0.2">
      <c r="A93" s="307"/>
      <c r="C93" s="293"/>
      <c r="G93" s="297"/>
      <c r="H93" s="308"/>
      <c r="L93" s="309"/>
      <c r="P93" s="309"/>
      <c r="T93" s="309"/>
      <c r="X93" s="309"/>
      <c r="AB93" s="309"/>
      <c r="AE93" s="310"/>
      <c r="AG93" s="310"/>
      <c r="AI93" s="310"/>
      <c r="AK93" s="310"/>
      <c r="AM93" s="310"/>
      <c r="AO93" s="78"/>
      <c r="AQ93" s="78"/>
    </row>
    <row r="94" spans="1:43" ht="12.75" customHeight="1" x14ac:dyDescent="0.2">
      <c r="A94" s="307"/>
      <c r="C94" s="293"/>
      <c r="G94" s="297"/>
      <c r="H94" s="308"/>
      <c r="L94" s="309"/>
      <c r="P94" s="309"/>
      <c r="T94" s="309"/>
      <c r="X94" s="309"/>
      <c r="AB94" s="309"/>
      <c r="AE94" s="310"/>
      <c r="AG94" s="310"/>
      <c r="AI94" s="310"/>
      <c r="AK94" s="310"/>
      <c r="AM94" s="310"/>
      <c r="AO94" s="78"/>
      <c r="AQ94" s="78"/>
    </row>
    <row r="95" spans="1:43" ht="12.75" customHeight="1" x14ac:dyDescent="0.2">
      <c r="A95" s="307"/>
      <c r="C95" s="293"/>
      <c r="G95" s="297"/>
      <c r="H95" s="308"/>
      <c r="L95" s="309"/>
      <c r="P95" s="309"/>
      <c r="T95" s="309"/>
      <c r="X95" s="309"/>
      <c r="AB95" s="309"/>
      <c r="AE95" s="310"/>
      <c r="AG95" s="310"/>
      <c r="AI95" s="310"/>
      <c r="AK95" s="310"/>
      <c r="AM95" s="310"/>
      <c r="AO95" s="78"/>
      <c r="AQ95" s="78"/>
    </row>
    <row r="96" spans="1:43" ht="12.75" customHeight="1" x14ac:dyDescent="0.2">
      <c r="A96" s="307"/>
      <c r="C96" s="293"/>
      <c r="G96" s="297"/>
      <c r="H96" s="308"/>
      <c r="L96" s="309"/>
      <c r="P96" s="309"/>
      <c r="T96" s="309"/>
      <c r="X96" s="309"/>
      <c r="AB96" s="309"/>
      <c r="AE96" s="310"/>
      <c r="AG96" s="310"/>
      <c r="AI96" s="310"/>
      <c r="AK96" s="310"/>
      <c r="AM96" s="310"/>
      <c r="AO96" s="78"/>
      <c r="AQ96" s="78"/>
    </row>
    <row r="97" spans="1:43" ht="12.75" customHeight="1" x14ac:dyDescent="0.2">
      <c r="A97" s="307"/>
      <c r="C97" s="293"/>
      <c r="G97" s="297"/>
      <c r="H97" s="308"/>
      <c r="L97" s="309"/>
      <c r="P97" s="309"/>
      <c r="T97" s="309"/>
      <c r="X97" s="309"/>
      <c r="AB97" s="309"/>
      <c r="AE97" s="310"/>
      <c r="AG97" s="310"/>
      <c r="AI97" s="310"/>
      <c r="AK97" s="310"/>
      <c r="AM97" s="310"/>
      <c r="AO97" s="78"/>
      <c r="AQ97" s="78"/>
    </row>
    <row r="98" spans="1:43" ht="12.75" customHeight="1" x14ac:dyDescent="0.2">
      <c r="A98" s="307"/>
      <c r="C98" s="293"/>
      <c r="G98" s="297"/>
      <c r="H98" s="308"/>
      <c r="L98" s="309"/>
      <c r="P98" s="309"/>
      <c r="T98" s="309"/>
      <c r="X98" s="309"/>
      <c r="AB98" s="309"/>
      <c r="AE98" s="310"/>
      <c r="AG98" s="310"/>
      <c r="AI98" s="310"/>
      <c r="AK98" s="310"/>
      <c r="AM98" s="310"/>
      <c r="AO98" s="78"/>
      <c r="AQ98" s="78"/>
    </row>
    <row r="99" spans="1:43" ht="12.75" customHeight="1" x14ac:dyDescent="0.2">
      <c r="A99" s="307"/>
      <c r="C99" s="293"/>
      <c r="G99" s="297"/>
      <c r="H99" s="308"/>
      <c r="L99" s="309"/>
      <c r="P99" s="309"/>
      <c r="T99" s="309"/>
      <c r="X99" s="309"/>
      <c r="AB99" s="309"/>
      <c r="AE99" s="310"/>
      <c r="AG99" s="310"/>
      <c r="AI99" s="310"/>
      <c r="AK99" s="310"/>
      <c r="AM99" s="310"/>
      <c r="AO99" s="78"/>
      <c r="AQ99" s="78"/>
    </row>
    <row r="100" spans="1:43" ht="12.75" customHeight="1" x14ac:dyDescent="0.2">
      <c r="A100" s="307"/>
      <c r="C100" s="293"/>
      <c r="G100" s="297"/>
      <c r="H100" s="308"/>
      <c r="L100" s="309"/>
      <c r="P100" s="309"/>
      <c r="T100" s="309"/>
      <c r="X100" s="309"/>
      <c r="AB100" s="309"/>
      <c r="AE100" s="310"/>
      <c r="AG100" s="310"/>
      <c r="AI100" s="310"/>
      <c r="AK100" s="310"/>
      <c r="AM100" s="310"/>
      <c r="AO100" s="78"/>
      <c r="AQ100" s="78"/>
    </row>
    <row r="101" spans="1:43" ht="12.75" customHeight="1" x14ac:dyDescent="0.2">
      <c r="A101" s="307"/>
      <c r="C101" s="293"/>
      <c r="G101" s="297"/>
      <c r="H101" s="308"/>
      <c r="L101" s="309"/>
      <c r="P101" s="309"/>
      <c r="T101" s="309"/>
      <c r="X101" s="309"/>
      <c r="AB101" s="309"/>
      <c r="AE101" s="310"/>
      <c r="AG101" s="310"/>
      <c r="AI101" s="310"/>
      <c r="AK101" s="310"/>
      <c r="AM101" s="310"/>
      <c r="AO101" s="78"/>
      <c r="AQ101" s="78"/>
    </row>
  </sheetData>
  <mergeCells count="7">
    <mergeCell ref="AM1:AN1"/>
    <mergeCell ref="AO1:AP1"/>
    <mergeCell ref="B1:C1"/>
    <mergeCell ref="AE1:AF1"/>
    <mergeCell ref="AG1:AH1"/>
    <mergeCell ref="AI1:AJ1"/>
    <mergeCell ref="AK1:AL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&amp;C&amp;A</oddHeader>
  </headerFooter>
  <rowBreaks count="3" manualBreakCount="3">
    <brk id="23" max="42" man="1"/>
    <brk id="45" max="42" man="1"/>
    <brk id="67" max="4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8"/>
  <sheetViews>
    <sheetView view="pageBreakPreview" topLeftCell="A64" zoomScale="85" zoomScaleNormal="100" zoomScaleSheetLayoutView="85" workbookViewId="0">
      <selection activeCell="G75" sqref="G75"/>
    </sheetView>
  </sheetViews>
  <sheetFormatPr defaultRowHeight="12.75" x14ac:dyDescent="0.2"/>
  <cols>
    <col min="1" max="1" width="8.28515625" style="70" customWidth="1"/>
    <col min="2" max="2" width="4.42578125" style="54" customWidth="1"/>
    <col min="3" max="3" width="4" style="70" customWidth="1"/>
    <col min="4" max="4" width="15.7109375" style="54" customWidth="1"/>
    <col min="5" max="5" width="14.7109375" style="34" customWidth="1"/>
    <col min="6" max="6" width="24.7109375" style="46" bestFit="1" customWidth="1"/>
    <col min="7" max="7" width="74.42578125" customWidth="1"/>
  </cols>
  <sheetData>
    <row r="1" spans="1:7" ht="39" customHeight="1" x14ac:dyDescent="0.2">
      <c r="A1" s="311" t="s">
        <v>228</v>
      </c>
      <c r="B1" s="715" t="s">
        <v>229</v>
      </c>
      <c r="C1" s="716"/>
      <c r="D1" s="311" t="str">
        <f>Startliste!E1</f>
        <v>Fornavn</v>
      </c>
      <c r="E1" s="311" t="str">
        <f>Startliste!F1</f>
        <v>Efternavn</v>
      </c>
      <c r="F1" s="311" t="str">
        <f>Startliste!G1</f>
        <v>Hest</v>
      </c>
      <c r="G1" s="555" t="s">
        <v>258</v>
      </c>
    </row>
    <row r="2" spans="1:7" ht="26.45" customHeight="1" x14ac:dyDescent="0.2">
      <c r="A2" s="155">
        <f>Startliste!A2</f>
        <v>1</v>
      </c>
      <c r="B2" s="95" t="str">
        <f>Startliste!B2</f>
        <v>AL</v>
      </c>
      <c r="C2" s="94">
        <f>Startliste!C2</f>
        <v>0</v>
      </c>
      <c r="D2" s="95">
        <f>Startliste!E2</f>
        <v>0</v>
      </c>
      <c r="E2" s="87">
        <f>Startliste!F2</f>
        <v>0</v>
      </c>
      <c r="F2" s="96">
        <f>Startliste!G2</f>
        <v>0</v>
      </c>
      <c r="G2" s="295"/>
    </row>
    <row r="3" spans="1:7" ht="26.45" customHeight="1" x14ac:dyDescent="0.2">
      <c r="A3" s="155">
        <f>Startliste!A3</f>
        <v>2</v>
      </c>
      <c r="B3" s="103" t="str">
        <f>Startliste!B3</f>
        <v>AL</v>
      </c>
      <c r="C3" s="102">
        <f>Startliste!C3</f>
        <v>0</v>
      </c>
      <c r="D3" s="103">
        <f>Startliste!E3</f>
        <v>0</v>
      </c>
      <c r="E3" s="89">
        <f>Startliste!F3</f>
        <v>0</v>
      </c>
      <c r="F3" s="104">
        <f>Startliste!G3</f>
        <v>0</v>
      </c>
      <c r="G3" s="295"/>
    </row>
    <row r="4" spans="1:7" ht="26.45" customHeight="1" x14ac:dyDescent="0.2">
      <c r="A4" s="155">
        <f>Startliste!A4</f>
        <v>3</v>
      </c>
      <c r="B4" s="103" t="str">
        <f>Startliste!B4</f>
        <v>AL</v>
      </c>
      <c r="C4" s="102">
        <f>Startliste!C4</f>
        <v>0</v>
      </c>
      <c r="D4" s="103">
        <f>Startliste!E4</f>
        <v>0</v>
      </c>
      <c r="E4" s="89">
        <f>Startliste!F4</f>
        <v>0</v>
      </c>
      <c r="F4" s="104">
        <f>Startliste!G4</f>
        <v>0</v>
      </c>
      <c r="G4" s="295"/>
    </row>
    <row r="5" spans="1:7" ht="26.45" customHeight="1" x14ac:dyDescent="0.2">
      <c r="A5" s="155">
        <f>Startliste!A5</f>
        <v>4</v>
      </c>
      <c r="B5" s="103" t="str">
        <f>Startliste!B5</f>
        <v>AL</v>
      </c>
      <c r="C5" s="102">
        <f>Startliste!C5</f>
        <v>0</v>
      </c>
      <c r="D5" s="103">
        <f>Startliste!E5</f>
        <v>0</v>
      </c>
      <c r="E5" s="89">
        <f>Startliste!F5</f>
        <v>0</v>
      </c>
      <c r="F5" s="104">
        <f>Startliste!G5</f>
        <v>0</v>
      </c>
      <c r="G5" s="295"/>
    </row>
    <row r="6" spans="1:7" ht="26.45" customHeight="1" x14ac:dyDescent="0.2">
      <c r="A6" s="155">
        <f>Startliste!A6</f>
        <v>5</v>
      </c>
      <c r="B6" s="103" t="str">
        <f>Startliste!B6</f>
        <v>AL</v>
      </c>
      <c r="C6" s="102">
        <f>Startliste!C6</f>
        <v>0</v>
      </c>
      <c r="D6" s="103">
        <f>Startliste!E6</f>
        <v>0</v>
      </c>
      <c r="E6" s="89">
        <f>Startliste!F6</f>
        <v>0</v>
      </c>
      <c r="F6" s="104">
        <f>Startliste!G6</f>
        <v>0</v>
      </c>
      <c r="G6" s="295"/>
    </row>
    <row r="7" spans="1:7" ht="26.45" customHeight="1" x14ac:dyDescent="0.2">
      <c r="A7" s="155">
        <f>Startliste!A7</f>
        <v>6</v>
      </c>
      <c r="B7" s="103" t="str">
        <f>Startliste!B7</f>
        <v>AL</v>
      </c>
      <c r="C7" s="102">
        <f>Startliste!C7</f>
        <v>0</v>
      </c>
      <c r="D7" s="103">
        <f>Startliste!E7</f>
        <v>0</v>
      </c>
      <c r="E7" s="89">
        <f>Startliste!F7</f>
        <v>0</v>
      </c>
      <c r="F7" s="104">
        <f>Startliste!G7</f>
        <v>0</v>
      </c>
      <c r="G7" s="295"/>
    </row>
    <row r="8" spans="1:7" ht="26.45" customHeight="1" x14ac:dyDescent="0.2">
      <c r="A8" s="155">
        <f>Startliste!A8</f>
        <v>7</v>
      </c>
      <c r="B8" s="103" t="str">
        <f>Startliste!B8</f>
        <v>AL</v>
      </c>
      <c r="C8" s="102">
        <f>Startliste!C8</f>
        <v>0</v>
      </c>
      <c r="D8" s="103">
        <f>Startliste!E8</f>
        <v>0</v>
      </c>
      <c r="E8" s="89">
        <f>Startliste!F8</f>
        <v>0</v>
      </c>
      <c r="F8" s="104">
        <f>Startliste!G8</f>
        <v>0</v>
      </c>
      <c r="G8" s="295"/>
    </row>
    <row r="9" spans="1:7" ht="26.45" customHeight="1" x14ac:dyDescent="0.2">
      <c r="A9" s="155">
        <f>Startliste!A9</f>
        <v>8</v>
      </c>
      <c r="B9" s="103" t="str">
        <f>Startliste!B9</f>
        <v>AL</v>
      </c>
      <c r="C9" s="102">
        <f>Startliste!C9</f>
        <v>0</v>
      </c>
      <c r="D9" s="103">
        <f>Startliste!E9</f>
        <v>0</v>
      </c>
      <c r="E9" s="89">
        <f>Startliste!F9</f>
        <v>0</v>
      </c>
      <c r="F9" s="104">
        <f>Startliste!G9</f>
        <v>0</v>
      </c>
      <c r="G9" s="295"/>
    </row>
    <row r="10" spans="1:7" ht="26.45" customHeight="1" x14ac:dyDescent="0.2">
      <c r="A10" s="155">
        <f>Startliste!A10</f>
        <v>9</v>
      </c>
      <c r="B10" s="103" t="str">
        <f>Startliste!B10</f>
        <v>AL</v>
      </c>
      <c r="C10" s="102">
        <f>Startliste!C10</f>
        <v>0</v>
      </c>
      <c r="D10" s="103">
        <f>Startliste!E10</f>
        <v>0</v>
      </c>
      <c r="E10" s="89">
        <f>Startliste!F10</f>
        <v>0</v>
      </c>
      <c r="F10" s="104">
        <f>Startliste!G10</f>
        <v>0</v>
      </c>
      <c r="G10" s="295"/>
    </row>
    <row r="11" spans="1:7" ht="26.45" customHeight="1" x14ac:dyDescent="0.2">
      <c r="A11" s="155">
        <f>Startliste!A11</f>
        <v>10</v>
      </c>
      <c r="B11" s="103" t="str">
        <f>Startliste!B11</f>
        <v>AL</v>
      </c>
      <c r="C11" s="102">
        <f>Startliste!C11</f>
        <v>0</v>
      </c>
      <c r="D11" s="103">
        <f>Startliste!E11</f>
        <v>0</v>
      </c>
      <c r="E11" s="89">
        <f>Startliste!F11</f>
        <v>0</v>
      </c>
      <c r="F11" s="104">
        <f>Startliste!G11</f>
        <v>0</v>
      </c>
      <c r="G11" s="295"/>
    </row>
    <row r="12" spans="1:7" ht="26.45" customHeight="1" x14ac:dyDescent="0.2">
      <c r="A12" s="155">
        <f>Startliste!A12</f>
        <v>11</v>
      </c>
      <c r="B12" s="103" t="str">
        <f>Startliste!B12</f>
        <v>AL</v>
      </c>
      <c r="C12" s="102">
        <f>Startliste!C12</f>
        <v>0</v>
      </c>
      <c r="D12" s="103">
        <f>Startliste!E12</f>
        <v>0</v>
      </c>
      <c r="E12" s="89">
        <f>Startliste!F12</f>
        <v>0</v>
      </c>
      <c r="F12" s="104">
        <f>Startliste!G12</f>
        <v>0</v>
      </c>
      <c r="G12" s="295"/>
    </row>
    <row r="13" spans="1:7" ht="26.45" customHeight="1" x14ac:dyDescent="0.2">
      <c r="A13" s="155">
        <f>Startliste!A13</f>
        <v>12</v>
      </c>
      <c r="B13" s="103" t="str">
        <f>Startliste!B13</f>
        <v>AL</v>
      </c>
      <c r="C13" s="102">
        <f>Startliste!C13</f>
        <v>0</v>
      </c>
      <c r="D13" s="103">
        <f>Startliste!E13</f>
        <v>0</v>
      </c>
      <c r="E13" s="89">
        <f>Startliste!F13</f>
        <v>0</v>
      </c>
      <c r="F13" s="104">
        <f>Startliste!G13</f>
        <v>0</v>
      </c>
      <c r="G13" s="295"/>
    </row>
    <row r="14" spans="1:7" ht="26.45" customHeight="1" x14ac:dyDescent="0.2">
      <c r="A14" s="155">
        <f>Startliste!A14</f>
        <v>13</v>
      </c>
      <c r="B14" s="103" t="str">
        <f>Startliste!B14</f>
        <v>AL</v>
      </c>
      <c r="C14" s="102">
        <f>Startliste!C14</f>
        <v>0</v>
      </c>
      <c r="D14" s="103">
        <f>Startliste!E14</f>
        <v>0</v>
      </c>
      <c r="E14" s="89">
        <f>Startliste!F14</f>
        <v>0</v>
      </c>
      <c r="F14" s="104">
        <f>Startliste!G14</f>
        <v>0</v>
      </c>
      <c r="G14" s="295"/>
    </row>
    <row r="15" spans="1:7" ht="26.45" customHeight="1" x14ac:dyDescent="0.2">
      <c r="A15" s="155">
        <f>Startliste!A15</f>
        <v>14</v>
      </c>
      <c r="B15" s="103" t="str">
        <f>Startliste!B15</f>
        <v>AL</v>
      </c>
      <c r="C15" s="102">
        <f>Startliste!C15</f>
        <v>0</v>
      </c>
      <c r="D15" s="103">
        <f>Startliste!E15</f>
        <v>0</v>
      </c>
      <c r="E15" s="89">
        <f>Startliste!F15</f>
        <v>0</v>
      </c>
      <c r="F15" s="104">
        <f>Startliste!G15</f>
        <v>0</v>
      </c>
      <c r="G15" s="295"/>
    </row>
    <row r="16" spans="1:7" ht="26.45" customHeight="1" x14ac:dyDescent="0.2">
      <c r="A16" s="155">
        <f>Startliste!A16</f>
        <v>15</v>
      </c>
      <c r="B16" s="103" t="str">
        <f>Startliste!B16</f>
        <v>AL</v>
      </c>
      <c r="C16" s="102">
        <f>Startliste!C16</f>
        <v>0</v>
      </c>
      <c r="D16" s="103">
        <f>Startliste!E16</f>
        <v>0</v>
      </c>
      <c r="E16" s="89">
        <f>Startliste!F16</f>
        <v>0</v>
      </c>
      <c r="F16" s="104">
        <f>Startliste!G16</f>
        <v>0</v>
      </c>
      <c r="G16" s="295"/>
    </row>
    <row r="17" spans="1:7" ht="26.45" customHeight="1" x14ac:dyDescent="0.2">
      <c r="A17" s="155">
        <f>Startliste!A17</f>
        <v>16</v>
      </c>
      <c r="B17" s="103" t="str">
        <f>Startliste!B17</f>
        <v>AL</v>
      </c>
      <c r="C17" s="102">
        <f>Startliste!C17</f>
        <v>0</v>
      </c>
      <c r="D17" s="103">
        <f>Startliste!E17</f>
        <v>0</v>
      </c>
      <c r="E17" s="89">
        <f>Startliste!F17</f>
        <v>0</v>
      </c>
      <c r="F17" s="104">
        <f>Startliste!G17</f>
        <v>0</v>
      </c>
      <c r="G17" s="295"/>
    </row>
    <row r="18" spans="1:7" ht="26.45" customHeight="1" x14ac:dyDescent="0.2">
      <c r="A18" s="155">
        <f>Startliste!A18</f>
        <v>17</v>
      </c>
      <c r="B18" s="103" t="str">
        <f>Startliste!B18</f>
        <v>AL</v>
      </c>
      <c r="C18" s="102">
        <f>Startliste!C18</f>
        <v>0</v>
      </c>
      <c r="D18" s="103">
        <f>Startliste!E18</f>
        <v>0</v>
      </c>
      <c r="E18" s="89">
        <f>Startliste!F18</f>
        <v>0</v>
      </c>
      <c r="F18" s="104">
        <f>Startliste!G18</f>
        <v>0</v>
      </c>
      <c r="G18" s="295"/>
    </row>
    <row r="19" spans="1:7" ht="26.45" customHeight="1" x14ac:dyDescent="0.2">
      <c r="A19" s="155">
        <f>Startliste!A19</f>
        <v>18</v>
      </c>
      <c r="B19" s="103" t="str">
        <f>Startliste!B19</f>
        <v>AL</v>
      </c>
      <c r="C19" s="102">
        <f>Startliste!C19</f>
        <v>0</v>
      </c>
      <c r="D19" s="103">
        <f>Startliste!E19</f>
        <v>0</v>
      </c>
      <c r="E19" s="89">
        <f>Startliste!F19</f>
        <v>0</v>
      </c>
      <c r="F19" s="104">
        <f>Startliste!G19</f>
        <v>0</v>
      </c>
      <c r="G19" s="295"/>
    </row>
    <row r="20" spans="1:7" ht="26.45" customHeight="1" x14ac:dyDescent="0.2">
      <c r="A20" s="155">
        <f>Startliste!A20</f>
        <v>19</v>
      </c>
      <c r="B20" s="103" t="str">
        <f>Startliste!B20</f>
        <v>AL</v>
      </c>
      <c r="C20" s="102">
        <f>Startliste!C20</f>
        <v>0</v>
      </c>
      <c r="D20" s="103">
        <f>Startliste!E20</f>
        <v>0</v>
      </c>
      <c r="E20" s="89">
        <f>Startliste!F20</f>
        <v>0</v>
      </c>
      <c r="F20" s="104">
        <f>Startliste!G20</f>
        <v>0</v>
      </c>
      <c r="G20" s="295"/>
    </row>
    <row r="21" spans="1:7" ht="26.45" customHeight="1" x14ac:dyDescent="0.2">
      <c r="A21" s="155">
        <f>Startliste!A21</f>
        <v>20</v>
      </c>
      <c r="B21" s="103" t="str">
        <f>Startliste!B21</f>
        <v>AL</v>
      </c>
      <c r="C21" s="102">
        <f>Startliste!C21</f>
        <v>0</v>
      </c>
      <c r="D21" s="103">
        <f>Startliste!E21</f>
        <v>0</v>
      </c>
      <c r="E21" s="89">
        <f>Startliste!F21</f>
        <v>0</v>
      </c>
      <c r="F21" s="104">
        <f>Startliste!G21</f>
        <v>0</v>
      </c>
      <c r="G21" s="295"/>
    </row>
    <row r="22" spans="1:7" ht="26.45" customHeight="1" x14ac:dyDescent="0.2">
      <c r="A22" s="155">
        <f>Startliste!A22</f>
        <v>21</v>
      </c>
      <c r="B22" s="103" t="str">
        <f>Startliste!B22</f>
        <v>AL</v>
      </c>
      <c r="C22" s="102">
        <f>Startliste!C22</f>
        <v>0</v>
      </c>
      <c r="D22" s="103">
        <f>Startliste!E22</f>
        <v>0</v>
      </c>
      <c r="E22" s="89">
        <f>Startliste!F22</f>
        <v>0</v>
      </c>
      <c r="F22" s="104">
        <f>Startliste!G22</f>
        <v>0</v>
      </c>
      <c r="G22" s="295"/>
    </row>
    <row r="23" spans="1:7" ht="26.45" customHeight="1" x14ac:dyDescent="0.2">
      <c r="A23" s="155">
        <f>Startliste!A23</f>
        <v>22</v>
      </c>
      <c r="B23" s="103" t="str">
        <f>Startliste!B23</f>
        <v>AL</v>
      </c>
      <c r="C23" s="102">
        <f>Startliste!C23</f>
        <v>0</v>
      </c>
      <c r="D23" s="103">
        <f>Startliste!E23</f>
        <v>0</v>
      </c>
      <c r="E23" s="89">
        <f>Startliste!F23</f>
        <v>0</v>
      </c>
      <c r="F23" s="104">
        <f>Startliste!G23</f>
        <v>0</v>
      </c>
      <c r="G23" s="295"/>
    </row>
    <row r="24" spans="1:7" ht="26.45" customHeight="1" x14ac:dyDescent="0.2">
      <c r="A24" s="155">
        <f>Startliste!A24</f>
        <v>23</v>
      </c>
      <c r="B24" s="103" t="str">
        <f>Startliste!B24</f>
        <v>AL</v>
      </c>
      <c r="C24" s="102">
        <f>Startliste!C24</f>
        <v>0</v>
      </c>
      <c r="D24" s="103">
        <f>Startliste!E24</f>
        <v>0</v>
      </c>
      <c r="E24" s="89">
        <f>Startliste!F24</f>
        <v>0</v>
      </c>
      <c r="F24" s="104">
        <f>Startliste!G24</f>
        <v>0</v>
      </c>
      <c r="G24" s="295"/>
    </row>
    <row r="25" spans="1:7" ht="26.45" customHeight="1" x14ac:dyDescent="0.2">
      <c r="A25" s="155">
        <f>Startliste!A25</f>
        <v>24</v>
      </c>
      <c r="B25" s="103" t="str">
        <f>Startliste!B25</f>
        <v>AL</v>
      </c>
      <c r="C25" s="102">
        <f>Startliste!C25</f>
        <v>0</v>
      </c>
      <c r="D25" s="103">
        <f>Startliste!E25</f>
        <v>0</v>
      </c>
      <c r="E25" s="89">
        <f>Startliste!F25</f>
        <v>0</v>
      </c>
      <c r="F25" s="104">
        <f>Startliste!G25</f>
        <v>0</v>
      </c>
      <c r="G25" s="295"/>
    </row>
    <row r="26" spans="1:7" ht="26.45" customHeight="1" x14ac:dyDescent="0.2">
      <c r="A26" s="155">
        <f>Startliste!A26</f>
        <v>25</v>
      </c>
      <c r="B26" s="103" t="str">
        <f>Startliste!B26</f>
        <v>AL</v>
      </c>
      <c r="C26" s="102">
        <f>Startliste!C26</f>
        <v>0</v>
      </c>
      <c r="D26" s="296">
        <f>Startliste!E26</f>
        <v>0</v>
      </c>
      <c r="E26" s="89">
        <f>Startliste!F26</f>
        <v>0</v>
      </c>
      <c r="F26" s="104">
        <f>Startliste!G26</f>
        <v>0</v>
      </c>
      <c r="G26" s="295"/>
    </row>
    <row r="27" spans="1:7" ht="26.45" customHeight="1" x14ac:dyDescent="0.2">
      <c r="A27" s="155">
        <f>Startliste!A27</f>
        <v>26</v>
      </c>
      <c r="B27" s="103" t="str">
        <f>Startliste!B27</f>
        <v>AL</v>
      </c>
      <c r="C27" s="102">
        <f>Startliste!C27</f>
        <v>0</v>
      </c>
      <c r="D27" s="103">
        <f>Startliste!E27</f>
        <v>0</v>
      </c>
      <c r="E27" s="89">
        <f>Startliste!F27</f>
        <v>0</v>
      </c>
      <c r="F27" s="104">
        <f>Startliste!G27</f>
        <v>0</v>
      </c>
      <c r="G27" s="295"/>
    </row>
    <row r="28" spans="1:7" ht="26.45" customHeight="1" x14ac:dyDescent="0.2">
      <c r="A28" s="155">
        <f>Startliste!A28</f>
        <v>27</v>
      </c>
      <c r="B28" s="103" t="str">
        <f>Startliste!B28</f>
        <v>AL</v>
      </c>
      <c r="C28" s="102">
        <f>Startliste!C28</f>
        <v>0</v>
      </c>
      <c r="D28" s="103">
        <f>Startliste!E28</f>
        <v>0</v>
      </c>
      <c r="E28" s="89">
        <f>Startliste!F28</f>
        <v>0</v>
      </c>
      <c r="F28" s="104">
        <f>Startliste!G28</f>
        <v>0</v>
      </c>
      <c r="G28" s="295"/>
    </row>
    <row r="29" spans="1:7" ht="26.45" customHeight="1" x14ac:dyDescent="0.2">
      <c r="A29" s="155">
        <f>Startliste!A29</f>
        <v>28</v>
      </c>
      <c r="B29" s="103" t="str">
        <f>Startliste!B29</f>
        <v>AL</v>
      </c>
      <c r="C29" s="102">
        <f>Startliste!C29</f>
        <v>0</v>
      </c>
      <c r="D29" s="103">
        <f>Startliste!E29</f>
        <v>0</v>
      </c>
      <c r="E29" s="89">
        <f>Startliste!F29</f>
        <v>0</v>
      </c>
      <c r="F29" s="104">
        <f>Startliste!G29</f>
        <v>0</v>
      </c>
      <c r="G29" s="295"/>
    </row>
    <row r="30" spans="1:7" ht="26.45" customHeight="1" x14ac:dyDescent="0.2">
      <c r="A30" s="155">
        <f>Startliste!A30</f>
        <v>29</v>
      </c>
      <c r="B30" s="103" t="str">
        <f>Startliste!B30</f>
        <v>AL</v>
      </c>
      <c r="C30" s="102">
        <f>Startliste!C30</f>
        <v>0</v>
      </c>
      <c r="D30" s="103">
        <f>Startliste!E30</f>
        <v>0</v>
      </c>
      <c r="E30" s="89">
        <f>Startliste!F30</f>
        <v>0</v>
      </c>
      <c r="F30" s="104">
        <f>Startliste!G30</f>
        <v>0</v>
      </c>
      <c r="G30" s="295"/>
    </row>
    <row r="31" spans="1:7" ht="26.45" customHeight="1" x14ac:dyDescent="0.2">
      <c r="A31" s="155">
        <f>Startliste!A31</f>
        <v>30</v>
      </c>
      <c r="B31" s="103" t="str">
        <f>Startliste!B31</f>
        <v>AL</v>
      </c>
      <c r="C31" s="102">
        <f>Startliste!C31</f>
        <v>0</v>
      </c>
      <c r="D31" s="103">
        <f>Startliste!E31</f>
        <v>0</v>
      </c>
      <c r="E31" s="89">
        <f>Startliste!F31</f>
        <v>0</v>
      </c>
      <c r="F31" s="104">
        <f>Startliste!G31</f>
        <v>0</v>
      </c>
      <c r="G31" s="295"/>
    </row>
    <row r="32" spans="1:7" ht="26.45" customHeight="1" x14ac:dyDescent="0.2">
      <c r="A32" s="155">
        <f>Startliste!A32</f>
        <v>31</v>
      </c>
      <c r="B32" s="103" t="str">
        <f>Startliste!B32</f>
        <v>AL</v>
      </c>
      <c r="C32" s="102">
        <f>Startliste!C32</f>
        <v>0</v>
      </c>
      <c r="D32" s="103">
        <f>Startliste!E32</f>
        <v>0</v>
      </c>
      <c r="E32" s="89">
        <f>Startliste!F32</f>
        <v>0</v>
      </c>
      <c r="F32" s="104">
        <f>Startliste!G32</f>
        <v>0</v>
      </c>
      <c r="G32" s="295"/>
    </row>
    <row r="33" spans="1:7" ht="26.45" customHeight="1" x14ac:dyDescent="0.2">
      <c r="A33" s="155">
        <f>Startliste!A33</f>
        <v>32</v>
      </c>
      <c r="B33" s="103" t="str">
        <f>Startliste!B33</f>
        <v>AL</v>
      </c>
      <c r="C33" s="102">
        <f>Startliste!C33</f>
        <v>0</v>
      </c>
      <c r="D33" s="103">
        <f>Startliste!E33</f>
        <v>0</v>
      </c>
      <c r="E33" s="89">
        <f>Startliste!F33</f>
        <v>0</v>
      </c>
      <c r="F33" s="104">
        <f>Startliste!G33</f>
        <v>0</v>
      </c>
      <c r="G33" s="295"/>
    </row>
    <row r="34" spans="1:7" ht="26.45" customHeight="1" x14ac:dyDescent="0.2">
      <c r="A34" s="155">
        <f>Startliste!A34</f>
        <v>33</v>
      </c>
      <c r="B34" s="103" t="str">
        <f>Startliste!B34</f>
        <v>AL</v>
      </c>
      <c r="C34" s="102">
        <f>Startliste!C34</f>
        <v>0</v>
      </c>
      <c r="D34" s="103">
        <f>Startliste!E34</f>
        <v>0</v>
      </c>
      <c r="E34" s="89">
        <f>Startliste!F34</f>
        <v>0</v>
      </c>
      <c r="F34" s="104">
        <f>Startliste!G34</f>
        <v>0</v>
      </c>
      <c r="G34" s="295"/>
    </row>
    <row r="35" spans="1:7" ht="26.45" customHeight="1" x14ac:dyDescent="0.2">
      <c r="A35" s="155">
        <f>Startliste!A35</f>
        <v>34</v>
      </c>
      <c r="B35" s="103" t="str">
        <f>Startliste!B35</f>
        <v>AL</v>
      </c>
      <c r="C35" s="102">
        <f>Startliste!C35</f>
        <v>0</v>
      </c>
      <c r="D35" s="103">
        <f>Startliste!E35</f>
        <v>0</v>
      </c>
      <c r="E35" s="89">
        <f>Startliste!F35</f>
        <v>0</v>
      </c>
      <c r="F35" s="104">
        <f>Startliste!G35</f>
        <v>0</v>
      </c>
      <c r="G35" s="295"/>
    </row>
    <row r="36" spans="1:7" ht="26.45" customHeight="1" x14ac:dyDescent="0.2">
      <c r="A36" s="155">
        <f>Startliste!A36</f>
        <v>35</v>
      </c>
      <c r="B36" s="103" t="str">
        <f>Startliste!B36</f>
        <v>AL</v>
      </c>
      <c r="C36" s="102">
        <f>Startliste!C36</f>
        <v>0</v>
      </c>
      <c r="D36" s="103">
        <f>Startliste!E36</f>
        <v>0</v>
      </c>
      <c r="E36" s="89">
        <f>Startliste!F36</f>
        <v>0</v>
      </c>
      <c r="F36" s="104">
        <f>Startliste!G36</f>
        <v>0</v>
      </c>
      <c r="G36" s="295"/>
    </row>
    <row r="37" spans="1:7" ht="26.45" customHeight="1" x14ac:dyDescent="0.2">
      <c r="A37" s="155">
        <f>Startliste!A37</f>
        <v>36</v>
      </c>
      <c r="B37" s="103" t="str">
        <f>Startliste!B37</f>
        <v>AL</v>
      </c>
      <c r="C37" s="102">
        <f>Startliste!C37</f>
        <v>0</v>
      </c>
      <c r="D37" s="103">
        <f>Startliste!E37</f>
        <v>0</v>
      </c>
      <c r="E37" s="89">
        <f>Startliste!F37</f>
        <v>0</v>
      </c>
      <c r="F37" s="104">
        <f>Startliste!G37</f>
        <v>0</v>
      </c>
      <c r="G37" s="295"/>
    </row>
    <row r="38" spans="1:7" ht="26.45" customHeight="1" x14ac:dyDescent="0.2">
      <c r="A38" s="155">
        <f>Startliste!A38</f>
        <v>37</v>
      </c>
      <c r="B38" s="103" t="str">
        <f>Startliste!B38</f>
        <v>AL</v>
      </c>
      <c r="C38" s="102">
        <f>Startliste!C38</f>
        <v>0</v>
      </c>
      <c r="D38" s="103">
        <f>Startliste!E38</f>
        <v>0</v>
      </c>
      <c r="E38" s="89">
        <f>Startliste!F38</f>
        <v>0</v>
      </c>
      <c r="F38" s="104">
        <f>Startliste!G38</f>
        <v>0</v>
      </c>
      <c r="G38" s="295"/>
    </row>
    <row r="39" spans="1:7" ht="26.45" customHeight="1" x14ac:dyDescent="0.2">
      <c r="A39" s="155">
        <f>Startliste!A39</f>
        <v>38</v>
      </c>
      <c r="B39" s="103" t="str">
        <f>Startliste!B39</f>
        <v>AL</v>
      </c>
      <c r="C39" s="102">
        <f>Startliste!C39</f>
        <v>0</v>
      </c>
      <c r="D39" s="103">
        <f>Startliste!E39</f>
        <v>0</v>
      </c>
      <c r="E39" s="89">
        <f>Startliste!F39</f>
        <v>0</v>
      </c>
      <c r="F39" s="104">
        <f>Startliste!G39</f>
        <v>0</v>
      </c>
      <c r="G39" s="295"/>
    </row>
    <row r="40" spans="1:7" ht="26.45" customHeight="1" x14ac:dyDescent="0.2">
      <c r="A40" s="155">
        <f>Startliste!A40</f>
        <v>39</v>
      </c>
      <c r="B40" s="103" t="str">
        <f>Startliste!B40</f>
        <v>AL</v>
      </c>
      <c r="C40" s="102">
        <f>Startliste!C40</f>
        <v>0</v>
      </c>
      <c r="D40" s="103">
        <f>Startliste!E40</f>
        <v>0</v>
      </c>
      <c r="E40" s="89">
        <f>Startliste!F40</f>
        <v>0</v>
      </c>
      <c r="F40" s="104">
        <f>Startliste!G40</f>
        <v>0</v>
      </c>
      <c r="G40" s="295"/>
    </row>
    <row r="41" spans="1:7" ht="26.45" customHeight="1" x14ac:dyDescent="0.2">
      <c r="A41" s="155">
        <f>Startliste!A41</f>
        <v>40</v>
      </c>
      <c r="B41" s="103" t="str">
        <f>Startliste!B41</f>
        <v>AL</v>
      </c>
      <c r="C41" s="102">
        <f>Startliste!C41</f>
        <v>0</v>
      </c>
      <c r="D41" s="103">
        <f>Startliste!E41</f>
        <v>0</v>
      </c>
      <c r="E41" s="89">
        <f>Startliste!F41</f>
        <v>0</v>
      </c>
      <c r="F41" s="104">
        <f>Startliste!G41</f>
        <v>0</v>
      </c>
      <c r="G41" s="295"/>
    </row>
    <row r="42" spans="1:7" ht="26.45" customHeight="1" x14ac:dyDescent="0.2">
      <c r="A42" s="155">
        <f>Startliste!A42</f>
        <v>41</v>
      </c>
      <c r="B42" s="103" t="str">
        <f>Startliste!B42</f>
        <v>AL</v>
      </c>
      <c r="C42" s="102">
        <f>Startliste!C42</f>
        <v>0</v>
      </c>
      <c r="D42" s="103">
        <f>Startliste!E42</f>
        <v>0</v>
      </c>
      <c r="E42" s="89">
        <f>Startliste!F42</f>
        <v>0</v>
      </c>
      <c r="F42" s="104">
        <f>Startliste!G42</f>
        <v>0</v>
      </c>
      <c r="G42" s="295"/>
    </row>
    <row r="43" spans="1:7" ht="26.45" customHeight="1" x14ac:dyDescent="0.2">
      <c r="A43" s="155">
        <f>Startliste!A43</f>
        <v>42</v>
      </c>
      <c r="B43" s="103" t="str">
        <f>Startliste!B43</f>
        <v>AL</v>
      </c>
      <c r="C43" s="102">
        <f>Startliste!C43</f>
        <v>0</v>
      </c>
      <c r="D43" s="103">
        <f>Startliste!E43</f>
        <v>0</v>
      </c>
      <c r="E43" s="89">
        <f>Startliste!F43</f>
        <v>0</v>
      </c>
      <c r="F43" s="104">
        <f>Startliste!G43</f>
        <v>0</v>
      </c>
      <c r="G43" s="295"/>
    </row>
    <row r="44" spans="1:7" ht="26.45" customHeight="1" x14ac:dyDescent="0.2">
      <c r="A44" s="155">
        <f>Startliste!A44</f>
        <v>43</v>
      </c>
      <c r="B44" s="103" t="str">
        <f>Startliste!B44</f>
        <v>AL</v>
      </c>
      <c r="C44" s="102">
        <f>Startliste!C44</f>
        <v>0</v>
      </c>
      <c r="D44" s="103">
        <f>Startliste!E44</f>
        <v>0</v>
      </c>
      <c r="E44" s="89">
        <f>Startliste!F44</f>
        <v>0</v>
      </c>
      <c r="F44" s="104">
        <f>Startliste!G44</f>
        <v>0</v>
      </c>
      <c r="G44" s="295"/>
    </row>
    <row r="45" spans="1:7" ht="26.45" customHeight="1" x14ac:dyDescent="0.2">
      <c r="A45" s="155">
        <f>Startliste!A45</f>
        <v>44</v>
      </c>
      <c r="B45" s="103" t="str">
        <f>Startliste!B45</f>
        <v>AL</v>
      </c>
      <c r="C45" s="102">
        <f>Startliste!C45</f>
        <v>0</v>
      </c>
      <c r="D45" s="103">
        <f>Startliste!E45</f>
        <v>0</v>
      </c>
      <c r="E45" s="89">
        <f>Startliste!F45</f>
        <v>0</v>
      </c>
      <c r="F45" s="104">
        <f>Startliste!G45</f>
        <v>0</v>
      </c>
      <c r="G45" s="295"/>
    </row>
    <row r="46" spans="1:7" ht="26.45" customHeight="1" x14ac:dyDescent="0.2">
      <c r="A46" s="155">
        <f>Startliste!A46</f>
        <v>45</v>
      </c>
      <c r="B46" s="103" t="str">
        <f>Startliste!B46</f>
        <v>AL</v>
      </c>
      <c r="C46" s="102">
        <f>Startliste!C46</f>
        <v>0</v>
      </c>
      <c r="D46" s="103">
        <f>Startliste!E46</f>
        <v>0</v>
      </c>
      <c r="E46" s="89">
        <f>Startliste!F46</f>
        <v>0</v>
      </c>
      <c r="F46" s="104">
        <f>Startliste!G46</f>
        <v>0</v>
      </c>
      <c r="G46" s="295"/>
    </row>
    <row r="47" spans="1:7" ht="26.45" customHeight="1" x14ac:dyDescent="0.2">
      <c r="A47" s="155">
        <f>Startliste!A47</f>
        <v>46</v>
      </c>
      <c r="B47" s="103" t="str">
        <f>Startliste!B47</f>
        <v>AL</v>
      </c>
      <c r="C47" s="102">
        <f>Startliste!C47</f>
        <v>0</v>
      </c>
      <c r="D47" s="103">
        <f>Startliste!E47</f>
        <v>0</v>
      </c>
      <c r="E47" s="89">
        <f>Startliste!F47</f>
        <v>0</v>
      </c>
      <c r="F47" s="104">
        <f>Startliste!G47</f>
        <v>0</v>
      </c>
      <c r="G47" s="295"/>
    </row>
    <row r="48" spans="1:7" ht="26.45" customHeight="1" x14ac:dyDescent="0.2">
      <c r="A48" s="155">
        <f>Startliste!A48</f>
        <v>47</v>
      </c>
      <c r="B48" s="103" t="str">
        <f>Startliste!B48</f>
        <v>AL</v>
      </c>
      <c r="C48" s="102">
        <f>Startliste!C48</f>
        <v>0</v>
      </c>
      <c r="D48" s="103">
        <f>Startliste!E48</f>
        <v>0</v>
      </c>
      <c r="E48" s="89">
        <f>Startliste!F48</f>
        <v>0</v>
      </c>
      <c r="F48" s="104">
        <f>Startliste!G48</f>
        <v>0</v>
      </c>
      <c r="G48" s="295"/>
    </row>
    <row r="49" spans="1:7" ht="26.45" customHeight="1" x14ac:dyDescent="0.2">
      <c r="A49" s="155">
        <f>Startliste!A49</f>
        <v>48</v>
      </c>
      <c r="B49" s="103" t="str">
        <f>Startliste!B49</f>
        <v>AL</v>
      </c>
      <c r="C49" s="102">
        <f>Startliste!C49</f>
        <v>0</v>
      </c>
      <c r="D49" s="103">
        <f>Startliste!E49</f>
        <v>0</v>
      </c>
      <c r="E49" s="89">
        <f>Startliste!F49</f>
        <v>0</v>
      </c>
      <c r="F49" s="104">
        <f>Startliste!G49</f>
        <v>0</v>
      </c>
      <c r="G49" s="295"/>
    </row>
    <row r="50" spans="1:7" ht="26.45" customHeight="1" x14ac:dyDescent="0.2">
      <c r="A50" s="155">
        <f>Startliste!A50</f>
        <v>49</v>
      </c>
      <c r="B50" s="103" t="str">
        <f>Startliste!B50</f>
        <v>AL</v>
      </c>
      <c r="C50" s="102">
        <f>Startliste!C50</f>
        <v>0</v>
      </c>
      <c r="D50" s="103">
        <f>Startliste!E50</f>
        <v>0</v>
      </c>
      <c r="E50" s="89">
        <f>Startliste!F50</f>
        <v>0</v>
      </c>
      <c r="F50" s="104">
        <f>Startliste!G50</f>
        <v>0</v>
      </c>
      <c r="G50" s="295"/>
    </row>
    <row r="51" spans="1:7" ht="26.45" customHeight="1" x14ac:dyDescent="0.2">
      <c r="A51" s="155">
        <f>Startliste!A51</f>
        <v>50</v>
      </c>
      <c r="B51" s="103" t="str">
        <f>Startliste!B51</f>
        <v>AL</v>
      </c>
      <c r="C51" s="102">
        <f>Startliste!C51</f>
        <v>0</v>
      </c>
      <c r="D51" s="103">
        <f>Startliste!E51</f>
        <v>0</v>
      </c>
      <c r="E51" s="89">
        <f>Startliste!F51</f>
        <v>0</v>
      </c>
      <c r="F51" s="104">
        <f>Startliste!G51</f>
        <v>0</v>
      </c>
      <c r="G51" s="295"/>
    </row>
    <row r="52" spans="1:7" ht="26.45" customHeight="1" x14ac:dyDescent="0.2">
      <c r="A52" s="155">
        <f>Startliste!A52</f>
        <v>51</v>
      </c>
      <c r="B52" s="103" t="str">
        <f>Startliste!B52</f>
        <v>AL</v>
      </c>
      <c r="C52" s="102">
        <f>Startliste!C52</f>
        <v>0</v>
      </c>
      <c r="D52" s="103">
        <f>Startliste!E52</f>
        <v>0</v>
      </c>
      <c r="E52" s="89">
        <f>Startliste!F52</f>
        <v>0</v>
      </c>
      <c r="F52" s="104">
        <f>Startliste!G52</f>
        <v>0</v>
      </c>
      <c r="G52" s="295"/>
    </row>
    <row r="53" spans="1:7" ht="26.45" customHeight="1" x14ac:dyDescent="0.2">
      <c r="A53" s="155">
        <f>Startliste!A53</f>
        <v>52</v>
      </c>
      <c r="B53" s="103" t="str">
        <f>Startliste!B53</f>
        <v>AL</v>
      </c>
      <c r="C53" s="102">
        <f>Startliste!C53</f>
        <v>0</v>
      </c>
      <c r="D53" s="103">
        <f>Startliste!E53</f>
        <v>0</v>
      </c>
      <c r="E53" s="89">
        <f>Startliste!F53</f>
        <v>0</v>
      </c>
      <c r="F53" s="104">
        <f>Startliste!G53</f>
        <v>0</v>
      </c>
      <c r="G53" s="295"/>
    </row>
    <row r="54" spans="1:7" ht="26.45" customHeight="1" x14ac:dyDescent="0.2">
      <c r="A54" s="155">
        <f>Startliste!A54</f>
        <v>53</v>
      </c>
      <c r="B54" s="103" t="str">
        <f>Startliste!B54</f>
        <v>AL</v>
      </c>
      <c r="C54" s="102">
        <f>Startliste!C54</f>
        <v>0</v>
      </c>
      <c r="D54" s="103">
        <f>Startliste!E54</f>
        <v>0</v>
      </c>
      <c r="E54" s="89">
        <f>Startliste!F54</f>
        <v>0</v>
      </c>
      <c r="F54" s="104">
        <f>Startliste!G54</f>
        <v>0</v>
      </c>
      <c r="G54" s="295"/>
    </row>
    <row r="55" spans="1:7" ht="26.45" customHeight="1" x14ac:dyDescent="0.2">
      <c r="A55" s="155">
        <f>Startliste!A55</f>
        <v>54</v>
      </c>
      <c r="B55" s="103" t="str">
        <f>Startliste!B55</f>
        <v>AL</v>
      </c>
      <c r="C55" s="102">
        <f>Startliste!C55</f>
        <v>0</v>
      </c>
      <c r="D55" s="103">
        <f>Startliste!E55</f>
        <v>0</v>
      </c>
      <c r="E55" s="89">
        <f>Startliste!F55</f>
        <v>0</v>
      </c>
      <c r="F55" s="104">
        <f>Startliste!G55</f>
        <v>0</v>
      </c>
      <c r="G55" s="295"/>
    </row>
    <row r="56" spans="1:7" ht="26.45" customHeight="1" x14ac:dyDescent="0.2">
      <c r="A56" s="155">
        <f>Startliste!A56</f>
        <v>55</v>
      </c>
      <c r="B56" s="103" t="str">
        <f>Startliste!B56</f>
        <v>AL</v>
      </c>
      <c r="C56" s="102">
        <f>Startliste!C56</f>
        <v>0</v>
      </c>
      <c r="D56" s="103">
        <f>Startliste!E56</f>
        <v>0</v>
      </c>
      <c r="E56" s="89">
        <f>Startliste!F56</f>
        <v>0</v>
      </c>
      <c r="F56" s="104">
        <f>Startliste!G56</f>
        <v>0</v>
      </c>
      <c r="G56" s="295"/>
    </row>
    <row r="57" spans="1:7" ht="26.45" customHeight="1" x14ac:dyDescent="0.2">
      <c r="A57" s="155">
        <f>Startliste!A57</f>
        <v>56</v>
      </c>
      <c r="B57" s="103" t="str">
        <f>Startliste!B57</f>
        <v>AL</v>
      </c>
      <c r="C57" s="102">
        <f>Startliste!C57</f>
        <v>0</v>
      </c>
      <c r="D57" s="103">
        <f>Startliste!E57</f>
        <v>0</v>
      </c>
      <c r="E57" s="89">
        <f>Startliste!F57</f>
        <v>0</v>
      </c>
      <c r="F57" s="104">
        <f>Startliste!G57</f>
        <v>0</v>
      </c>
      <c r="G57" s="295"/>
    </row>
    <row r="58" spans="1:7" ht="26.45" customHeight="1" x14ac:dyDescent="0.2">
      <c r="A58" s="155">
        <f>Startliste!A58</f>
        <v>57</v>
      </c>
      <c r="B58" s="103" t="str">
        <f>Startliste!B58</f>
        <v>AL</v>
      </c>
      <c r="C58" s="102">
        <f>Startliste!C58</f>
        <v>0</v>
      </c>
      <c r="D58" s="103">
        <f>Startliste!E58</f>
        <v>0</v>
      </c>
      <c r="E58" s="89">
        <f>Startliste!F58</f>
        <v>0</v>
      </c>
      <c r="F58" s="104">
        <f>Startliste!G58</f>
        <v>0</v>
      </c>
      <c r="G58" s="295"/>
    </row>
    <row r="59" spans="1:7" ht="26.45" customHeight="1" x14ac:dyDescent="0.2">
      <c r="A59" s="155">
        <f>Startliste!A59</f>
        <v>58</v>
      </c>
      <c r="B59" s="103" t="str">
        <f>Startliste!B59</f>
        <v>AL</v>
      </c>
      <c r="C59" s="102">
        <f>Startliste!C59</f>
        <v>0</v>
      </c>
      <c r="D59" s="103">
        <f>Startliste!E59</f>
        <v>0</v>
      </c>
      <c r="E59" s="89">
        <f>Startliste!F59</f>
        <v>0</v>
      </c>
      <c r="F59" s="104">
        <f>Startliste!G59</f>
        <v>0</v>
      </c>
      <c r="G59" s="295"/>
    </row>
    <row r="60" spans="1:7" ht="26.45" customHeight="1" x14ac:dyDescent="0.2">
      <c r="A60" s="155">
        <f>Startliste!A60</f>
        <v>59</v>
      </c>
      <c r="B60" s="103" t="str">
        <f>Startliste!B60</f>
        <v>AL</v>
      </c>
      <c r="C60" s="102">
        <f>Startliste!C60</f>
        <v>0</v>
      </c>
      <c r="D60" s="103">
        <f>Startliste!E60</f>
        <v>0</v>
      </c>
      <c r="E60" s="89">
        <f>Startliste!F60</f>
        <v>0</v>
      </c>
      <c r="F60" s="104">
        <f>Startliste!G60</f>
        <v>0</v>
      </c>
      <c r="G60" s="295"/>
    </row>
    <row r="61" spans="1:7" ht="26.45" customHeight="1" x14ac:dyDescent="0.2">
      <c r="A61" s="155">
        <f>Startliste!A61</f>
        <v>60</v>
      </c>
      <c r="B61" s="103" t="str">
        <f>Startliste!B61</f>
        <v>AL</v>
      </c>
      <c r="C61" s="102">
        <f>Startliste!C61</f>
        <v>0</v>
      </c>
      <c r="D61" s="103">
        <f>Startliste!E61</f>
        <v>0</v>
      </c>
      <c r="E61" s="89">
        <f>Startliste!F61</f>
        <v>0</v>
      </c>
      <c r="F61" s="104">
        <f>Startliste!G61</f>
        <v>0</v>
      </c>
      <c r="G61" s="295"/>
    </row>
    <row r="62" spans="1:7" ht="26.45" customHeight="1" x14ac:dyDescent="0.2">
      <c r="A62" s="155">
        <f>Startliste!A62</f>
        <v>61</v>
      </c>
      <c r="B62" s="103" t="str">
        <f>Startliste!B62</f>
        <v>AL</v>
      </c>
      <c r="C62" s="102">
        <f>Startliste!C62</f>
        <v>0</v>
      </c>
      <c r="D62" s="103">
        <f>Startliste!E62</f>
        <v>0</v>
      </c>
      <c r="E62" s="89">
        <f>Startliste!F62</f>
        <v>0</v>
      </c>
      <c r="F62" s="104">
        <f>Startliste!G62</f>
        <v>0</v>
      </c>
      <c r="G62" s="295"/>
    </row>
    <row r="63" spans="1:7" ht="26.45" customHeight="1" x14ac:dyDescent="0.2">
      <c r="A63" s="155">
        <f>Startliste!A63</f>
        <v>62</v>
      </c>
      <c r="B63" s="103" t="str">
        <f>Startliste!B63</f>
        <v>AL</v>
      </c>
      <c r="C63" s="102">
        <f>Startliste!C63</f>
        <v>0</v>
      </c>
      <c r="D63" s="103">
        <f>Startliste!E63</f>
        <v>0</v>
      </c>
      <c r="E63" s="89">
        <f>Startliste!F63</f>
        <v>0</v>
      </c>
      <c r="F63" s="104">
        <f>Startliste!G63</f>
        <v>0</v>
      </c>
      <c r="G63" s="295"/>
    </row>
    <row r="64" spans="1:7" ht="26.45" customHeight="1" x14ac:dyDescent="0.2">
      <c r="A64" s="155">
        <f>Startliste!A64</f>
        <v>63</v>
      </c>
      <c r="B64" s="103" t="str">
        <f>Startliste!B64</f>
        <v>AL</v>
      </c>
      <c r="C64" s="102">
        <f>Startliste!C64</f>
        <v>0</v>
      </c>
      <c r="D64" s="103">
        <f>Startliste!E64</f>
        <v>0</v>
      </c>
      <c r="E64" s="89">
        <f>Startliste!F64</f>
        <v>0</v>
      </c>
      <c r="F64" s="104">
        <f>Startliste!G64</f>
        <v>0</v>
      </c>
      <c r="G64" s="295"/>
    </row>
    <row r="65" spans="1:7" ht="26.45" customHeight="1" x14ac:dyDescent="0.2">
      <c r="A65" s="155">
        <f>Startliste!A65</f>
        <v>64</v>
      </c>
      <c r="B65" s="103" t="str">
        <f>Startliste!B65</f>
        <v>AL</v>
      </c>
      <c r="C65" s="102">
        <f>Startliste!C65</f>
        <v>0</v>
      </c>
      <c r="D65" s="103">
        <f>Startliste!E65</f>
        <v>0</v>
      </c>
      <c r="E65" s="89">
        <f>Startliste!F65</f>
        <v>0</v>
      </c>
      <c r="F65" s="104">
        <f>Startliste!G65</f>
        <v>0</v>
      </c>
      <c r="G65" s="295"/>
    </row>
    <row r="66" spans="1:7" ht="26.45" customHeight="1" x14ac:dyDescent="0.2">
      <c r="A66" s="155">
        <f>Startliste!A66</f>
        <v>65</v>
      </c>
      <c r="B66" s="103" t="str">
        <f>Startliste!B66</f>
        <v>AL</v>
      </c>
      <c r="C66" s="102">
        <f>Startliste!C66</f>
        <v>0</v>
      </c>
      <c r="D66" s="103">
        <f>Startliste!E66</f>
        <v>0</v>
      </c>
      <c r="E66" s="89">
        <f>Startliste!F66</f>
        <v>0</v>
      </c>
      <c r="F66" s="104">
        <f>Startliste!G66</f>
        <v>0</v>
      </c>
      <c r="G66" s="295"/>
    </row>
    <row r="67" spans="1:7" ht="26.45" customHeight="1" x14ac:dyDescent="0.2">
      <c r="A67" s="155">
        <f>Startliste!A67</f>
        <v>66</v>
      </c>
      <c r="B67" s="103" t="str">
        <f>Startliste!B67</f>
        <v>AL</v>
      </c>
      <c r="C67" s="102">
        <f>Startliste!C67</f>
        <v>0</v>
      </c>
      <c r="D67" s="103">
        <f>Startliste!E67</f>
        <v>0</v>
      </c>
      <c r="E67" s="89">
        <f>Startliste!F67</f>
        <v>0</v>
      </c>
      <c r="F67" s="104">
        <f>Startliste!G67</f>
        <v>0</v>
      </c>
      <c r="G67" s="295"/>
    </row>
    <row r="68" spans="1:7" ht="26.45" customHeight="1" x14ac:dyDescent="0.2">
      <c r="A68" s="155"/>
      <c r="B68" s="103"/>
      <c r="C68" s="102"/>
      <c r="D68" s="103"/>
      <c r="E68" s="89"/>
      <c r="F68" s="104"/>
      <c r="G68" s="295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&amp;CNotatliste udstyrskontrol</oddHeader>
  </headerFooter>
  <rowBreaks count="2" manualBreakCount="2">
    <brk id="23" max="8" man="1"/>
    <brk id="4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8"/>
  <sheetViews>
    <sheetView view="pageBreakPreview" zoomScaleNormal="100" zoomScaleSheetLayoutView="100" workbookViewId="0">
      <selection activeCell="G11" sqref="G11"/>
    </sheetView>
  </sheetViews>
  <sheetFormatPr defaultColWidth="8.7109375" defaultRowHeight="12.75" customHeight="1" x14ac:dyDescent="0.2"/>
  <cols>
    <col min="1" max="1" width="6.7109375" style="70" customWidth="1"/>
    <col min="2" max="2" width="3.7109375" style="54" customWidth="1"/>
    <col min="3" max="3" width="3.7109375" style="70" customWidth="1"/>
    <col min="4" max="4" width="5.28515625" style="14" customWidth="1"/>
    <col min="5" max="5" width="23" style="54" customWidth="1"/>
    <col min="6" max="6" width="17" style="34" customWidth="1"/>
    <col min="7" max="7" width="23.28515625" style="46" customWidth="1"/>
    <col min="8" max="8" width="8.7109375" style="72" hidden="1" customWidth="1"/>
    <col min="9" max="9" width="10.28515625" style="13" customWidth="1"/>
    <col min="10" max="10" width="9.7109375" style="13" hidden="1" customWidth="1"/>
    <col min="11" max="11" width="8.7109375" style="32" hidden="1" customWidth="1"/>
    <col min="12" max="12" width="0.7109375" style="51" hidden="1" customWidth="1"/>
    <col min="13" max="13" width="9.7109375" style="34" customWidth="1"/>
    <col min="14" max="14" width="9.7109375" style="34" hidden="1" customWidth="1"/>
    <col min="15" max="15" width="8.7109375" style="32" hidden="1" customWidth="1"/>
    <col min="16" max="16" width="4.7109375" style="51" hidden="1" customWidth="1"/>
    <col min="17" max="17" width="10.5703125" style="34" customWidth="1"/>
    <col min="18" max="18" width="9.7109375" style="34" hidden="1" customWidth="1"/>
    <col min="19" max="19" width="8.7109375" style="32" hidden="1" customWidth="1"/>
    <col min="20" max="20" width="4.7109375" style="51" hidden="1" customWidth="1"/>
    <col min="21" max="21" width="10.85546875" style="34" customWidth="1"/>
    <col min="22" max="22" width="9.7109375" style="34" hidden="1" customWidth="1"/>
    <col min="23" max="23" width="8.7109375" style="32" hidden="1" customWidth="1"/>
    <col min="24" max="24" width="4.7109375" style="51" hidden="1" customWidth="1"/>
    <col min="25" max="25" width="10.5703125" style="34" customWidth="1"/>
    <col min="26" max="27" width="8" style="34"/>
    <col min="28" max="30" width="5.5703125" style="34" customWidth="1"/>
  </cols>
  <sheetData>
    <row r="1" spans="1:30" s="17" customFormat="1" ht="25.5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Startliste!D1</f>
        <v>Hold</v>
      </c>
      <c r="E1" s="111" t="str">
        <f>Startliste!E1</f>
        <v>Fornavn</v>
      </c>
      <c r="F1" s="112" t="str">
        <f>Startliste!F1</f>
        <v>Efternavn</v>
      </c>
      <c r="G1" s="112" t="str">
        <f>Startliste!G1</f>
        <v>Hest</v>
      </c>
      <c r="H1" s="301" t="s">
        <v>33</v>
      </c>
      <c r="I1" s="302" t="s">
        <v>34</v>
      </c>
      <c r="J1" s="302" t="s">
        <v>35</v>
      </c>
      <c r="K1" s="303" t="s">
        <v>36</v>
      </c>
      <c r="L1" s="301" t="s">
        <v>37</v>
      </c>
      <c r="M1" s="112" t="s">
        <v>38</v>
      </c>
      <c r="N1" s="112" t="s">
        <v>40</v>
      </c>
      <c r="O1" s="303" t="s">
        <v>36</v>
      </c>
      <c r="P1" s="301" t="s">
        <v>37</v>
      </c>
      <c r="Q1" s="112" t="s">
        <v>41</v>
      </c>
      <c r="R1" s="112" t="s">
        <v>43</v>
      </c>
      <c r="S1" s="303" t="s">
        <v>36</v>
      </c>
      <c r="T1" s="301" t="s">
        <v>37</v>
      </c>
      <c r="U1" s="112" t="s">
        <v>44</v>
      </c>
      <c r="V1" s="112" t="s">
        <v>46</v>
      </c>
      <c r="W1" s="303" t="s">
        <v>36</v>
      </c>
      <c r="X1" s="301" t="s">
        <v>37</v>
      </c>
      <c r="Y1" s="112" t="s">
        <v>47</v>
      </c>
      <c r="AA1" s="34"/>
      <c r="AB1" s="314" t="s">
        <v>143</v>
      </c>
      <c r="AC1" s="17" t="s">
        <v>144</v>
      </c>
      <c r="AD1" s="17" t="s">
        <v>145</v>
      </c>
    </row>
    <row r="2" spans="1:30" ht="12.75" customHeight="1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512">
        <f>Startliste!D2</f>
        <v>0</v>
      </c>
      <c r="E2" s="477">
        <f>Startliste!E2</f>
        <v>0</v>
      </c>
      <c r="F2" s="464">
        <f>Startliste!F2</f>
        <v>0</v>
      </c>
      <c r="G2" s="465">
        <f>Startliste!G2</f>
        <v>0</v>
      </c>
      <c r="H2" s="478">
        <f>IF((C2=1),Idealtider!$K$3,IF((C2=2),Idealtider!$L$3,IF((C2=3),Idealtider!$M$3,IF((C2=4),Idealtider!$N$3,))))</f>
        <v>0</v>
      </c>
      <c r="I2" s="479">
        <f>Udholdenhed!$I$2</f>
        <v>0.41666666666666702</v>
      </c>
      <c r="J2" s="480"/>
      <c r="K2" s="481">
        <f t="shared" ref="K2:K33" si="0">IF(((((J2-I2)-H2)-(2/216000))&lt;0),0,(((J2-I2)-H2)-(2/216000)))</f>
        <v>0</v>
      </c>
      <c r="L2" s="482">
        <f t="shared" ref="L2:L33" si="1">IF((K2=0),0,(IF((MINUTE(K2)=0),10,(IF((MINUTE(K2)=1),30,(IF((MINUTE(K2)=2),60,100)))))))</f>
        <v>0</v>
      </c>
      <c r="M2" s="479">
        <f t="shared" ref="M2:M33" si="2">IF((K2=0),((I2+H2)+(12.5/3600)),(J2+(12.5/3600)))</f>
        <v>0.42013888888888923</v>
      </c>
      <c r="N2" s="315"/>
      <c r="O2" s="316">
        <f>Terræn!$J2</f>
        <v>0</v>
      </c>
      <c r="P2" s="317">
        <f t="shared" ref="P2:P33" si="3">IF((O2=0),0,(IF((MINUTE(O2)=0),10,(IF((MINUTE(O2)=1),30,(IF((MINUTE(O2)=2),60,100)))))))</f>
        <v>0</v>
      </c>
      <c r="Q2" s="479">
        <f>IF((O2=0),((M2+Terræn!G2)+(12.5/3600)),(N2+(12.5/3600)))</f>
        <v>0.42361111111111144</v>
      </c>
      <c r="R2" s="315"/>
      <c r="S2" s="316">
        <f t="shared" ref="S2:S33" si="4">IF(((((R2-Q2)-H2)-(2/216000))&lt;0),0,(((R2-Q2)-H2)-(2/216000)))</f>
        <v>0</v>
      </c>
      <c r="T2" s="317">
        <f t="shared" ref="T2:T33" si="5">IF((S2=0),0,(IF((MINUTE(S2)=0),10,(IF((MINUTE(S2)=1),30,(IF((MINUTE(S2)=2),60,100)))))))</f>
        <v>0</v>
      </c>
      <c r="U2" s="479">
        <f t="shared" ref="U2:U33" si="6">IF((S2=0),((Q2+H2)+(12.5/3600)),(R2+(12.5/3600)))</f>
        <v>0.42708333333333365</v>
      </c>
      <c r="V2" s="318"/>
      <c r="W2" s="319">
        <f t="shared" ref="W2:W33" si="7">IF(((((V2-U2)-H2)-(2/216000))&lt;0),0,(((V2-U2)-H2)-(2/216000)))</f>
        <v>0</v>
      </c>
      <c r="X2" s="320">
        <f t="shared" ref="X2:X33" si="8">IF((W2=0),0,(IF((MINUTE(W2)=0),10,(IF((MINUTE(W2)=1),30,(IF((MINUTE(W2)=2),60,100)))))))</f>
        <v>0</v>
      </c>
      <c r="Y2" s="321">
        <f t="shared" ref="Y2:Y33" si="9">IF((W2=0),((U2+H2)+(12.5/3600)),(V2+(12.5/3600)))</f>
        <v>0.43055555555555586</v>
      </c>
      <c r="Z2" s="15"/>
      <c r="AB2" s="177">
        <v>0.4861111111111111</v>
      </c>
      <c r="AC2" s="177" t="s">
        <v>235</v>
      </c>
      <c r="AD2" s="177">
        <v>0.45833333333333331</v>
      </c>
    </row>
    <row r="3" spans="1:30" ht="12.75" customHeight="1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515">
        <f>Startliste!D3</f>
        <v>0</v>
      </c>
      <c r="E3" s="483">
        <f>Startliste!E3</f>
        <v>0</v>
      </c>
      <c r="F3" s="444">
        <f>Startliste!F3</f>
        <v>0</v>
      </c>
      <c r="G3" s="445">
        <f>Startliste!G3</f>
        <v>0</v>
      </c>
      <c r="H3" s="484">
        <f>IF((C3=1),Idealtider!$K$3,IF((C3=2),Idealtider!$L$3,IF((C3=3),Idealtider!$M$3,IF((C3=4),Idealtider!$N$3,))))</f>
        <v>0</v>
      </c>
      <c r="I3" s="485">
        <f t="shared" ref="I3:I34" si="10">IF((D3=D2), (IF((D3=0), (I2+(12.5/3600)), I2)), (I2+(12.5/3600)))</f>
        <v>0.42013888888888923</v>
      </c>
      <c r="J3" s="486"/>
      <c r="K3" s="487">
        <f t="shared" si="0"/>
        <v>0</v>
      </c>
      <c r="L3" s="488">
        <f t="shared" si="1"/>
        <v>0</v>
      </c>
      <c r="M3" s="485">
        <f t="shared" si="2"/>
        <v>0.42361111111111144</v>
      </c>
      <c r="N3" s="322"/>
      <c r="O3" s="323">
        <f>Terræn!$J3</f>
        <v>0</v>
      </c>
      <c r="P3" s="324">
        <f t="shared" si="3"/>
        <v>0</v>
      </c>
      <c r="Q3" s="485">
        <f>IF((O3=0),((M3+Terræn!G3)+(12.5/3600)),(N3+(12.5/3600)))</f>
        <v>0.42708333333333365</v>
      </c>
      <c r="R3" s="322"/>
      <c r="S3" s="323">
        <f t="shared" si="4"/>
        <v>0</v>
      </c>
      <c r="T3" s="324">
        <f t="shared" si="5"/>
        <v>0</v>
      </c>
      <c r="U3" s="485">
        <f t="shared" si="6"/>
        <v>0.43055555555555586</v>
      </c>
      <c r="V3" s="325"/>
      <c r="W3" s="326">
        <f t="shared" si="7"/>
        <v>0</v>
      </c>
      <c r="X3" s="327">
        <f t="shared" si="8"/>
        <v>0</v>
      </c>
      <c r="Y3" s="328">
        <f t="shared" si="9"/>
        <v>0.43402777777777807</v>
      </c>
      <c r="AB3" s="34" t="s">
        <v>146</v>
      </c>
      <c r="AC3" s="34" t="s">
        <v>146</v>
      </c>
      <c r="AD3" s="34" t="s">
        <v>146</v>
      </c>
    </row>
    <row r="4" spans="1:30" ht="12.75" customHeight="1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515">
        <f>Startliste!D4</f>
        <v>0</v>
      </c>
      <c r="E4" s="483">
        <f>Startliste!E4</f>
        <v>0</v>
      </c>
      <c r="F4" s="444">
        <f>Startliste!F4</f>
        <v>0</v>
      </c>
      <c r="G4" s="445">
        <f>Startliste!G4</f>
        <v>0</v>
      </c>
      <c r="H4" s="484">
        <f>IF((C4=1),Idealtider!$K$3,IF((C4=2),Idealtider!$L$3,IF((C4=3),Idealtider!$M$3,IF((C4=4),Idealtider!$N$3,))))</f>
        <v>0</v>
      </c>
      <c r="I4" s="485">
        <f t="shared" si="10"/>
        <v>0.42361111111111144</v>
      </c>
      <c r="J4" s="486"/>
      <c r="K4" s="487">
        <f t="shared" si="0"/>
        <v>0</v>
      </c>
      <c r="L4" s="488">
        <f t="shared" si="1"/>
        <v>0</v>
      </c>
      <c r="M4" s="485">
        <f t="shared" si="2"/>
        <v>0.42708333333333365</v>
      </c>
      <c r="N4" s="322"/>
      <c r="O4" s="323">
        <f>Terræn!$J4</f>
        <v>0</v>
      </c>
      <c r="P4" s="324">
        <f t="shared" si="3"/>
        <v>0</v>
      </c>
      <c r="Q4" s="485">
        <f>IF((O4=0),((M4+Terræn!G4)+(12.5/3600)),(N4+(12.5/3600)))</f>
        <v>0.43055555555555586</v>
      </c>
      <c r="R4" s="322"/>
      <c r="S4" s="323">
        <f t="shared" si="4"/>
        <v>0</v>
      </c>
      <c r="T4" s="324">
        <f t="shared" si="5"/>
        <v>0</v>
      </c>
      <c r="U4" s="485">
        <f t="shared" si="6"/>
        <v>0.43402777777777807</v>
      </c>
      <c r="V4" s="325"/>
      <c r="W4" s="326">
        <f t="shared" si="7"/>
        <v>0</v>
      </c>
      <c r="X4" s="327">
        <f t="shared" si="8"/>
        <v>0</v>
      </c>
      <c r="Y4" s="328">
        <f t="shared" si="9"/>
        <v>0.43750000000000028</v>
      </c>
      <c r="AB4" s="178">
        <v>0.65625</v>
      </c>
      <c r="AC4" s="178">
        <v>0.66666666666666663</v>
      </c>
      <c r="AD4" s="178">
        <v>0.66666666666666663</v>
      </c>
    </row>
    <row r="5" spans="1:30" ht="12.75" customHeight="1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515">
        <f>Startliste!D5</f>
        <v>0</v>
      </c>
      <c r="E5" s="483">
        <f>Startliste!E5</f>
        <v>0</v>
      </c>
      <c r="F5" s="444">
        <f>Startliste!F5</f>
        <v>0</v>
      </c>
      <c r="G5" s="445">
        <f>Startliste!G5</f>
        <v>0</v>
      </c>
      <c r="H5" s="484">
        <f>IF((C5=1),Idealtider!$K$3,IF((C5=2),Idealtider!$L$3,IF((C5=3),Idealtider!$M$3,IF((C5=4),Idealtider!$N$3,))))</f>
        <v>0</v>
      </c>
      <c r="I5" s="485">
        <f t="shared" si="10"/>
        <v>0.42708333333333365</v>
      </c>
      <c r="J5" s="486"/>
      <c r="K5" s="487">
        <f t="shared" si="0"/>
        <v>0</v>
      </c>
      <c r="L5" s="488">
        <f t="shared" si="1"/>
        <v>0</v>
      </c>
      <c r="M5" s="485">
        <f t="shared" si="2"/>
        <v>0.43055555555555586</v>
      </c>
      <c r="N5" s="322"/>
      <c r="O5" s="323">
        <f>Terræn!$J5</f>
        <v>0</v>
      </c>
      <c r="P5" s="324">
        <f t="shared" si="3"/>
        <v>0</v>
      </c>
      <c r="Q5" s="485">
        <f>IF((O5=0),((M5+Terræn!G5)+(12.5/3600)),(N5+(12.5/3600)))</f>
        <v>0.43402777777777807</v>
      </c>
      <c r="R5" s="322"/>
      <c r="S5" s="323">
        <f t="shared" si="4"/>
        <v>0</v>
      </c>
      <c r="T5" s="324">
        <f t="shared" si="5"/>
        <v>0</v>
      </c>
      <c r="U5" s="485">
        <f t="shared" si="6"/>
        <v>0.43750000000000028</v>
      </c>
      <c r="V5" s="325"/>
      <c r="W5" s="326">
        <f t="shared" si="7"/>
        <v>0</v>
      </c>
      <c r="X5" s="327">
        <f t="shared" si="8"/>
        <v>0</v>
      </c>
      <c r="Y5" s="328">
        <f t="shared" si="9"/>
        <v>0.44097222222222249</v>
      </c>
    </row>
    <row r="6" spans="1:30" ht="12.75" customHeight="1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515">
        <f>Startliste!D6</f>
        <v>0</v>
      </c>
      <c r="E6" s="483">
        <f>Startliste!E6</f>
        <v>0</v>
      </c>
      <c r="F6" s="444">
        <f>Startliste!F6</f>
        <v>0</v>
      </c>
      <c r="G6" s="445">
        <f>Startliste!G6</f>
        <v>0</v>
      </c>
      <c r="H6" s="484">
        <f>IF((C6=1),Idealtider!$K$3,IF((C6=2),Idealtider!$L$3,IF((C6=3),Idealtider!$M$3,IF((C6=4),Idealtider!$N$3,))))</f>
        <v>0</v>
      </c>
      <c r="I6" s="485">
        <f t="shared" si="10"/>
        <v>0.43055555555555586</v>
      </c>
      <c r="J6" s="486"/>
      <c r="K6" s="487">
        <f t="shared" si="0"/>
        <v>0</v>
      </c>
      <c r="L6" s="488">
        <f t="shared" si="1"/>
        <v>0</v>
      </c>
      <c r="M6" s="485">
        <f t="shared" si="2"/>
        <v>0.43402777777777807</v>
      </c>
      <c r="N6" s="322"/>
      <c r="O6" s="323">
        <f>Terræn!$J6</f>
        <v>0</v>
      </c>
      <c r="P6" s="324">
        <f t="shared" si="3"/>
        <v>0</v>
      </c>
      <c r="Q6" s="485">
        <f>IF((O6=0),((M6+Terræn!G6)+(12.5/3600)),(N6+(12.5/3600)))</f>
        <v>0.43750000000000028</v>
      </c>
      <c r="R6" s="322"/>
      <c r="S6" s="323">
        <f t="shared" si="4"/>
        <v>0</v>
      </c>
      <c r="T6" s="324">
        <f t="shared" si="5"/>
        <v>0</v>
      </c>
      <c r="U6" s="485">
        <f t="shared" si="6"/>
        <v>0.44097222222222249</v>
      </c>
      <c r="V6" s="325"/>
      <c r="W6" s="326">
        <f t="shared" si="7"/>
        <v>0</v>
      </c>
      <c r="X6" s="327">
        <f t="shared" si="8"/>
        <v>0</v>
      </c>
      <c r="Y6" s="328">
        <f t="shared" si="9"/>
        <v>0.4444444444444447</v>
      </c>
    </row>
    <row r="7" spans="1:30" ht="12.75" customHeight="1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515">
        <f>Startliste!D7</f>
        <v>0</v>
      </c>
      <c r="E7" s="483">
        <f>Startliste!E7</f>
        <v>0</v>
      </c>
      <c r="F7" s="444">
        <f>Startliste!F7</f>
        <v>0</v>
      </c>
      <c r="G7" s="445">
        <f>Startliste!G7</f>
        <v>0</v>
      </c>
      <c r="H7" s="484">
        <f>IF((C7=1),Idealtider!$K$3,IF((C7=2),Idealtider!$L$3,IF((C7=3),Idealtider!$M$3,IF((C7=4),Idealtider!$N$3,))))</f>
        <v>0</v>
      </c>
      <c r="I7" s="485">
        <f t="shared" si="10"/>
        <v>0.43402777777777807</v>
      </c>
      <c r="J7" s="486"/>
      <c r="K7" s="487">
        <f t="shared" si="0"/>
        <v>0</v>
      </c>
      <c r="L7" s="488">
        <f t="shared" si="1"/>
        <v>0</v>
      </c>
      <c r="M7" s="485">
        <f t="shared" si="2"/>
        <v>0.43750000000000028</v>
      </c>
      <c r="N7" s="322"/>
      <c r="O7" s="323">
        <f>Terræn!$J7</f>
        <v>0</v>
      </c>
      <c r="P7" s="324">
        <f t="shared" si="3"/>
        <v>0</v>
      </c>
      <c r="Q7" s="485">
        <f>IF((O7=0),((M7+Terræn!G7)+(12.5/3600)),(N7+(12.5/3600)))</f>
        <v>0.44097222222222249</v>
      </c>
      <c r="R7" s="322"/>
      <c r="S7" s="323">
        <f t="shared" si="4"/>
        <v>0</v>
      </c>
      <c r="T7" s="324">
        <f t="shared" si="5"/>
        <v>0</v>
      </c>
      <c r="U7" s="485">
        <f t="shared" si="6"/>
        <v>0.4444444444444447</v>
      </c>
      <c r="V7" s="325"/>
      <c r="W7" s="326">
        <f t="shared" si="7"/>
        <v>0</v>
      </c>
      <c r="X7" s="327">
        <f t="shared" si="8"/>
        <v>0</v>
      </c>
      <c r="Y7" s="328">
        <f t="shared" si="9"/>
        <v>0.44791666666666691</v>
      </c>
    </row>
    <row r="8" spans="1:30" ht="12.75" customHeight="1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515">
        <f>Startliste!D8</f>
        <v>0</v>
      </c>
      <c r="E8" s="483">
        <f>Startliste!E8</f>
        <v>0</v>
      </c>
      <c r="F8" s="444">
        <f>Startliste!F8</f>
        <v>0</v>
      </c>
      <c r="G8" s="445">
        <f>Startliste!G8</f>
        <v>0</v>
      </c>
      <c r="H8" s="484">
        <f>IF((C8=1),Idealtider!$K$3,IF((C8=2),Idealtider!$L$3,IF((C8=3),Idealtider!$M$3,IF((C8=4),Idealtider!$N$3,))))</f>
        <v>0</v>
      </c>
      <c r="I8" s="485">
        <f t="shared" si="10"/>
        <v>0.43750000000000028</v>
      </c>
      <c r="J8" s="486"/>
      <c r="K8" s="487">
        <f t="shared" si="0"/>
        <v>0</v>
      </c>
      <c r="L8" s="488">
        <f t="shared" si="1"/>
        <v>0</v>
      </c>
      <c r="M8" s="485">
        <f t="shared" si="2"/>
        <v>0.44097222222222249</v>
      </c>
      <c r="N8" s="322"/>
      <c r="O8" s="323">
        <f>Terræn!$J8</f>
        <v>0</v>
      </c>
      <c r="P8" s="324">
        <f t="shared" si="3"/>
        <v>0</v>
      </c>
      <c r="Q8" s="485">
        <f>IF((O8=0),((M8+Terræn!G8)+(12.5/3600)),(N8+(12.5/3600)))</f>
        <v>0.4444444444444447</v>
      </c>
      <c r="R8" s="322"/>
      <c r="S8" s="323">
        <f t="shared" si="4"/>
        <v>0</v>
      </c>
      <c r="T8" s="324">
        <f t="shared" si="5"/>
        <v>0</v>
      </c>
      <c r="U8" s="485">
        <f t="shared" si="6"/>
        <v>0.44791666666666691</v>
      </c>
      <c r="V8" s="325"/>
      <c r="W8" s="326">
        <f t="shared" si="7"/>
        <v>0</v>
      </c>
      <c r="X8" s="327">
        <f t="shared" si="8"/>
        <v>0</v>
      </c>
      <c r="Y8" s="328">
        <f t="shared" si="9"/>
        <v>0.45138888888888912</v>
      </c>
      <c r="AB8" s="34" t="s">
        <v>147</v>
      </c>
    </row>
    <row r="9" spans="1:30" ht="12.75" customHeight="1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515">
        <f>Startliste!D9</f>
        <v>0</v>
      </c>
      <c r="E9" s="483">
        <f>Startliste!E9</f>
        <v>0</v>
      </c>
      <c r="F9" s="444">
        <f>Startliste!F9</f>
        <v>0</v>
      </c>
      <c r="G9" s="445">
        <f>Startliste!G9</f>
        <v>0</v>
      </c>
      <c r="H9" s="484">
        <f>IF((C9=1),Idealtider!$K$3,IF((C9=2),Idealtider!$L$3,IF((C9=3),Idealtider!$M$3,IF((C9=4),Idealtider!$N$3,))))</f>
        <v>0</v>
      </c>
      <c r="I9" s="485">
        <f t="shared" si="10"/>
        <v>0.44097222222222249</v>
      </c>
      <c r="J9" s="486"/>
      <c r="K9" s="487">
        <f t="shared" si="0"/>
        <v>0</v>
      </c>
      <c r="L9" s="488">
        <f t="shared" si="1"/>
        <v>0</v>
      </c>
      <c r="M9" s="485">
        <f t="shared" si="2"/>
        <v>0.4444444444444447</v>
      </c>
      <c r="N9" s="322"/>
      <c r="O9" s="323">
        <f>Terræn!$J9</f>
        <v>0</v>
      </c>
      <c r="P9" s="324">
        <f t="shared" si="3"/>
        <v>0</v>
      </c>
      <c r="Q9" s="485">
        <f>IF((O9=0),((M9+Terræn!G9)+(12.5/3600)),(N9+(12.5/3600)))</f>
        <v>0.44791666666666691</v>
      </c>
      <c r="R9" s="322"/>
      <c r="S9" s="323">
        <f t="shared" si="4"/>
        <v>0</v>
      </c>
      <c r="T9" s="324">
        <f t="shared" si="5"/>
        <v>0</v>
      </c>
      <c r="U9" s="485">
        <f t="shared" si="6"/>
        <v>0.45138888888888912</v>
      </c>
      <c r="V9" s="325"/>
      <c r="W9" s="326">
        <f t="shared" si="7"/>
        <v>0</v>
      </c>
      <c r="X9" s="327">
        <f t="shared" si="8"/>
        <v>0</v>
      </c>
      <c r="Y9" s="328">
        <f t="shared" si="9"/>
        <v>0.45486111111111133</v>
      </c>
      <c r="AB9" s="178">
        <v>0.41666666666666669</v>
      </c>
      <c r="AC9" s="77" t="s">
        <v>146</v>
      </c>
      <c r="AD9" s="178">
        <v>0.66666666666666663</v>
      </c>
    </row>
    <row r="10" spans="1:30" ht="12.75" customHeight="1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515">
        <f>Startliste!D10</f>
        <v>0</v>
      </c>
      <c r="E10" s="483">
        <f>Startliste!E10</f>
        <v>0</v>
      </c>
      <c r="F10" s="444">
        <f>Startliste!F10</f>
        <v>0</v>
      </c>
      <c r="G10" s="445">
        <f>Startliste!G10</f>
        <v>0</v>
      </c>
      <c r="H10" s="484">
        <f>IF((C10=1),Idealtider!$K$3,IF((C10=2),Idealtider!$L$3,IF((C10=3),Idealtider!$M$3,IF((C10=4),Idealtider!$N$3,))))</f>
        <v>0</v>
      </c>
      <c r="I10" s="485">
        <f t="shared" si="10"/>
        <v>0.4444444444444447</v>
      </c>
      <c r="J10" s="486"/>
      <c r="K10" s="487">
        <f t="shared" si="0"/>
        <v>0</v>
      </c>
      <c r="L10" s="488">
        <f t="shared" si="1"/>
        <v>0</v>
      </c>
      <c r="M10" s="485">
        <f t="shared" si="2"/>
        <v>0.44791666666666691</v>
      </c>
      <c r="N10" s="322"/>
      <c r="O10" s="323">
        <f>Terræn!$J10</f>
        <v>0</v>
      </c>
      <c r="P10" s="324">
        <f t="shared" si="3"/>
        <v>0</v>
      </c>
      <c r="Q10" s="485">
        <f>IF((O10=0),((M10+Terræn!G10)+(12.5/3600)),(N10+(12.5/3600)))</f>
        <v>0.45138888888888912</v>
      </c>
      <c r="R10" s="322"/>
      <c r="S10" s="323">
        <f t="shared" si="4"/>
        <v>0</v>
      </c>
      <c r="T10" s="324">
        <f t="shared" si="5"/>
        <v>0</v>
      </c>
      <c r="U10" s="485">
        <f t="shared" si="6"/>
        <v>0.45486111111111133</v>
      </c>
      <c r="V10" s="325"/>
      <c r="W10" s="326">
        <f t="shared" si="7"/>
        <v>0</v>
      </c>
      <c r="X10" s="327">
        <f t="shared" si="8"/>
        <v>0</v>
      </c>
      <c r="Y10" s="328">
        <f t="shared" si="9"/>
        <v>0.45833333333333354</v>
      </c>
    </row>
    <row r="11" spans="1:30" ht="12.75" customHeight="1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515">
        <f>Startliste!D11</f>
        <v>0</v>
      </c>
      <c r="E11" s="483">
        <f>Startliste!E11</f>
        <v>0</v>
      </c>
      <c r="F11" s="444">
        <f>Startliste!F11</f>
        <v>0</v>
      </c>
      <c r="G11" s="445">
        <f>Startliste!G11</f>
        <v>0</v>
      </c>
      <c r="H11" s="484">
        <f>IF((C11=1),Idealtider!$K$3,IF((C11=2),Idealtider!$L$3,IF((C11=3),Idealtider!$M$3,IF((C11=4),Idealtider!$N$3,))))</f>
        <v>0</v>
      </c>
      <c r="I11" s="485">
        <f t="shared" si="10"/>
        <v>0.44791666666666691</v>
      </c>
      <c r="J11" s="486"/>
      <c r="K11" s="487">
        <f t="shared" si="0"/>
        <v>0</v>
      </c>
      <c r="L11" s="488">
        <f t="shared" si="1"/>
        <v>0</v>
      </c>
      <c r="M11" s="485">
        <f t="shared" si="2"/>
        <v>0.45138888888888912</v>
      </c>
      <c r="N11" s="322"/>
      <c r="O11" s="323">
        <f>Terræn!$J11</f>
        <v>0</v>
      </c>
      <c r="P11" s="324">
        <f t="shared" si="3"/>
        <v>0</v>
      </c>
      <c r="Q11" s="485">
        <f>IF((O11=0),((M11+Terræn!G11)+(12.5/3600)),(N11+(12.5/3600)))</f>
        <v>0.45486111111111133</v>
      </c>
      <c r="R11" s="322"/>
      <c r="S11" s="323">
        <f t="shared" si="4"/>
        <v>0</v>
      </c>
      <c r="T11" s="324">
        <f t="shared" si="5"/>
        <v>0</v>
      </c>
      <c r="U11" s="485">
        <f t="shared" si="6"/>
        <v>0.45833333333333354</v>
      </c>
      <c r="V11" s="325"/>
      <c r="W11" s="326">
        <f t="shared" si="7"/>
        <v>0</v>
      </c>
      <c r="X11" s="327">
        <f t="shared" si="8"/>
        <v>0</v>
      </c>
      <c r="Y11" s="329">
        <f t="shared" si="9"/>
        <v>0.46180555555555575</v>
      </c>
    </row>
    <row r="12" spans="1:30" ht="12.75" customHeight="1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515">
        <f>Startliste!D12</f>
        <v>0</v>
      </c>
      <c r="E12" s="483">
        <f>Startliste!E12</f>
        <v>0</v>
      </c>
      <c r="F12" s="444">
        <f>Startliste!F12</f>
        <v>0</v>
      </c>
      <c r="G12" s="445">
        <f>Startliste!G12</f>
        <v>0</v>
      </c>
      <c r="H12" s="484">
        <f>IF((C12=1),Idealtider!$K$3,IF((C12=2),Idealtider!$L$3,IF((C12=3),Idealtider!$M$3,IF((C12=4),Idealtider!$N$3,))))</f>
        <v>0</v>
      </c>
      <c r="I12" s="485">
        <f t="shared" si="10"/>
        <v>0.45138888888888912</v>
      </c>
      <c r="J12" s="486"/>
      <c r="K12" s="487">
        <f t="shared" si="0"/>
        <v>0</v>
      </c>
      <c r="L12" s="488">
        <f t="shared" si="1"/>
        <v>0</v>
      </c>
      <c r="M12" s="485">
        <f t="shared" si="2"/>
        <v>0.45486111111111133</v>
      </c>
      <c r="N12" s="322"/>
      <c r="O12" s="323">
        <f>Terræn!$J12</f>
        <v>0</v>
      </c>
      <c r="P12" s="324">
        <f t="shared" si="3"/>
        <v>0</v>
      </c>
      <c r="Q12" s="485">
        <f>IF((O12=0),((M12+Terræn!G12)+(12.5/3600)),(N12+(12.5/3600)))</f>
        <v>0.45833333333333354</v>
      </c>
      <c r="R12" s="322"/>
      <c r="S12" s="323">
        <f t="shared" si="4"/>
        <v>0</v>
      </c>
      <c r="T12" s="324">
        <f t="shared" si="5"/>
        <v>0</v>
      </c>
      <c r="U12" s="485">
        <f t="shared" si="6"/>
        <v>0.46180555555555575</v>
      </c>
      <c r="V12" s="325"/>
      <c r="W12" s="326">
        <f t="shared" si="7"/>
        <v>0</v>
      </c>
      <c r="X12" s="327">
        <f t="shared" si="8"/>
        <v>0</v>
      </c>
      <c r="Y12" s="329">
        <f t="shared" si="9"/>
        <v>0.46527777777777796</v>
      </c>
    </row>
    <row r="13" spans="1:30" ht="12.75" customHeight="1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515">
        <f>Startliste!D13</f>
        <v>0</v>
      </c>
      <c r="E13" s="483">
        <f>Startliste!E13</f>
        <v>0</v>
      </c>
      <c r="F13" s="444">
        <f>Startliste!F13</f>
        <v>0</v>
      </c>
      <c r="G13" s="445">
        <f>Startliste!G13</f>
        <v>0</v>
      </c>
      <c r="H13" s="484">
        <f>IF((C13=1),Idealtider!$K$3,IF((C13=2),Idealtider!$L$3,IF((C13=3),Idealtider!$M$3,IF((C13=4),Idealtider!$N$3,))))</f>
        <v>0</v>
      </c>
      <c r="I13" s="485">
        <f t="shared" si="10"/>
        <v>0.45486111111111133</v>
      </c>
      <c r="J13" s="486"/>
      <c r="K13" s="487">
        <f t="shared" si="0"/>
        <v>0</v>
      </c>
      <c r="L13" s="488">
        <f t="shared" si="1"/>
        <v>0</v>
      </c>
      <c r="M13" s="485">
        <f t="shared" si="2"/>
        <v>0.45833333333333354</v>
      </c>
      <c r="N13" s="330"/>
      <c r="O13" s="331">
        <f>Terræn!$J13</f>
        <v>0</v>
      </c>
      <c r="P13" s="332">
        <f t="shared" si="3"/>
        <v>0</v>
      </c>
      <c r="Q13" s="485">
        <f>IF((O13=0),((M13+Terræn!G13)+(12.5/3600)),(N13+(12.5/3600)))</f>
        <v>0.46180555555555575</v>
      </c>
      <c r="R13" s="325"/>
      <c r="S13" s="326">
        <f t="shared" si="4"/>
        <v>0</v>
      </c>
      <c r="T13" s="327">
        <f t="shared" si="5"/>
        <v>0</v>
      </c>
      <c r="U13" s="395">
        <f t="shared" si="6"/>
        <v>0.46527777777777796</v>
      </c>
      <c r="V13" s="325"/>
      <c r="W13" s="326">
        <f t="shared" si="7"/>
        <v>0</v>
      </c>
      <c r="X13" s="327">
        <f t="shared" si="8"/>
        <v>0</v>
      </c>
      <c r="Y13" s="329">
        <f t="shared" si="9"/>
        <v>0.46875000000000017</v>
      </c>
    </row>
    <row r="14" spans="1:30" ht="12.75" customHeight="1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515">
        <f>Startliste!D14</f>
        <v>0</v>
      </c>
      <c r="E14" s="483">
        <f>Startliste!E14</f>
        <v>0</v>
      </c>
      <c r="F14" s="444">
        <f>Startliste!F14</f>
        <v>0</v>
      </c>
      <c r="G14" s="445">
        <f>Startliste!G14</f>
        <v>0</v>
      </c>
      <c r="H14" s="484">
        <f>IF((C14=1),Idealtider!$K$3,IF((C14=2),Idealtider!$L$3,IF((C14=3),Idealtider!$M$3,IF((C14=4),Idealtider!$N$3,))))</f>
        <v>0</v>
      </c>
      <c r="I14" s="485">
        <f t="shared" si="10"/>
        <v>0.45833333333333354</v>
      </c>
      <c r="J14" s="486"/>
      <c r="K14" s="487">
        <f t="shared" si="0"/>
        <v>0</v>
      </c>
      <c r="L14" s="488">
        <f t="shared" si="1"/>
        <v>0</v>
      </c>
      <c r="M14" s="485">
        <f t="shared" si="2"/>
        <v>0.46180555555555575</v>
      </c>
      <c r="N14" s="330"/>
      <c r="O14" s="331">
        <f>Terræn!$J14</f>
        <v>0</v>
      </c>
      <c r="P14" s="332">
        <f t="shared" si="3"/>
        <v>0</v>
      </c>
      <c r="Q14" s="485">
        <f>IF((O14=0),((M14+Terræn!G14)+(12.5/3600)),(N14+(12.5/3600)))</f>
        <v>0.46527777777777796</v>
      </c>
      <c r="R14" s="325"/>
      <c r="S14" s="326">
        <f t="shared" si="4"/>
        <v>0</v>
      </c>
      <c r="T14" s="327">
        <f t="shared" si="5"/>
        <v>0</v>
      </c>
      <c r="U14" s="395">
        <f t="shared" si="6"/>
        <v>0.46875000000000017</v>
      </c>
      <c r="V14" s="325"/>
      <c r="W14" s="326">
        <f t="shared" si="7"/>
        <v>0</v>
      </c>
      <c r="X14" s="327">
        <f t="shared" si="8"/>
        <v>0</v>
      </c>
      <c r="Y14" s="329">
        <f t="shared" si="9"/>
        <v>0.47222222222222238</v>
      </c>
    </row>
    <row r="15" spans="1:30" ht="12.75" customHeight="1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515">
        <f>Startliste!D15</f>
        <v>0</v>
      </c>
      <c r="E15" s="483">
        <f>Startliste!E15</f>
        <v>0</v>
      </c>
      <c r="F15" s="444">
        <f>Startliste!F15</f>
        <v>0</v>
      </c>
      <c r="G15" s="445">
        <f>Startliste!G15</f>
        <v>0</v>
      </c>
      <c r="H15" s="484">
        <f>IF((C15=1),Idealtider!$K$3,IF((C15=2),Idealtider!$L$3,IF((C15=3),Idealtider!$M$3,IF((C15=4),Idealtider!$N$3,))))</f>
        <v>0</v>
      </c>
      <c r="I15" s="485">
        <f t="shared" si="10"/>
        <v>0.46180555555555575</v>
      </c>
      <c r="J15" s="486"/>
      <c r="K15" s="487">
        <f t="shared" si="0"/>
        <v>0</v>
      </c>
      <c r="L15" s="488">
        <f t="shared" si="1"/>
        <v>0</v>
      </c>
      <c r="M15" s="485">
        <f t="shared" si="2"/>
        <v>0.46527777777777796</v>
      </c>
      <c r="N15" s="330"/>
      <c r="O15" s="331">
        <f>Terræn!$J15</f>
        <v>0</v>
      </c>
      <c r="P15" s="332">
        <f t="shared" si="3"/>
        <v>0</v>
      </c>
      <c r="Q15" s="485">
        <f>IF((O15=0),((M15+Terræn!G15)+(12.5/3600)),(N15+(12.5/3600)))</f>
        <v>0.46875000000000017</v>
      </c>
      <c r="R15" s="325"/>
      <c r="S15" s="326">
        <f t="shared" si="4"/>
        <v>0</v>
      </c>
      <c r="T15" s="327">
        <f t="shared" si="5"/>
        <v>0</v>
      </c>
      <c r="U15" s="395">
        <f t="shared" si="6"/>
        <v>0.47222222222222238</v>
      </c>
      <c r="V15" s="325"/>
      <c r="W15" s="326">
        <f t="shared" si="7"/>
        <v>0</v>
      </c>
      <c r="X15" s="327">
        <f t="shared" si="8"/>
        <v>0</v>
      </c>
      <c r="Y15" s="329">
        <f t="shared" si="9"/>
        <v>0.47569444444444459</v>
      </c>
    </row>
    <row r="16" spans="1:30" ht="12.75" customHeight="1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515">
        <f>Startliste!D16</f>
        <v>0</v>
      </c>
      <c r="E16" s="483">
        <f>Startliste!E16</f>
        <v>0</v>
      </c>
      <c r="F16" s="444">
        <f>Startliste!F16</f>
        <v>0</v>
      </c>
      <c r="G16" s="445">
        <f>Startliste!G16</f>
        <v>0</v>
      </c>
      <c r="H16" s="484">
        <f>IF((C16=1),Idealtider!$K$3,IF((C16=2),Idealtider!$L$3,IF((C16=3),Idealtider!$M$3,IF((C16=4),Idealtider!$N$3,))))</f>
        <v>0</v>
      </c>
      <c r="I16" s="485">
        <f t="shared" si="10"/>
        <v>0.46527777777777796</v>
      </c>
      <c r="J16" s="486"/>
      <c r="K16" s="487">
        <f t="shared" si="0"/>
        <v>0</v>
      </c>
      <c r="L16" s="488">
        <f t="shared" si="1"/>
        <v>0</v>
      </c>
      <c r="M16" s="485">
        <f t="shared" si="2"/>
        <v>0.46875000000000017</v>
      </c>
      <c r="N16" s="330"/>
      <c r="O16" s="331">
        <f>Terræn!$J16</f>
        <v>0</v>
      </c>
      <c r="P16" s="332">
        <f t="shared" si="3"/>
        <v>0</v>
      </c>
      <c r="Q16" s="485">
        <f>IF((O16=0),((M16+Terræn!G16)+(12.5/3600)),(N16+(12.5/3600)))</f>
        <v>0.47222222222222238</v>
      </c>
      <c r="R16" s="325"/>
      <c r="S16" s="326">
        <f t="shared" si="4"/>
        <v>0</v>
      </c>
      <c r="T16" s="327">
        <f t="shared" si="5"/>
        <v>0</v>
      </c>
      <c r="U16" s="395">
        <f t="shared" si="6"/>
        <v>0.47569444444444459</v>
      </c>
      <c r="V16" s="325"/>
      <c r="W16" s="326">
        <f t="shared" si="7"/>
        <v>0</v>
      </c>
      <c r="X16" s="327">
        <f t="shared" si="8"/>
        <v>0</v>
      </c>
      <c r="Y16" s="329">
        <f t="shared" si="9"/>
        <v>0.4791666666666668</v>
      </c>
    </row>
    <row r="17" spans="1:25" ht="12.75" customHeight="1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515">
        <f>Startliste!D17</f>
        <v>0</v>
      </c>
      <c r="E17" s="483">
        <f>Startliste!E17</f>
        <v>0</v>
      </c>
      <c r="F17" s="444">
        <f>Startliste!F17</f>
        <v>0</v>
      </c>
      <c r="G17" s="445">
        <f>Startliste!G17</f>
        <v>0</v>
      </c>
      <c r="H17" s="484">
        <f>IF((C17=1),Idealtider!$K$3,IF((C17=2),Idealtider!$L$3,IF((C17=3),Idealtider!$M$3,IF((C17=4),Idealtider!$N$3,))))</f>
        <v>0</v>
      </c>
      <c r="I17" s="485">
        <f t="shared" si="10"/>
        <v>0.46875000000000017</v>
      </c>
      <c r="J17" s="486"/>
      <c r="K17" s="487">
        <f t="shared" si="0"/>
        <v>0</v>
      </c>
      <c r="L17" s="488">
        <f t="shared" si="1"/>
        <v>0</v>
      </c>
      <c r="M17" s="485">
        <f t="shared" si="2"/>
        <v>0.47222222222222238</v>
      </c>
      <c r="N17" s="330"/>
      <c r="O17" s="331">
        <f>Terræn!$J17</f>
        <v>0</v>
      </c>
      <c r="P17" s="332">
        <f t="shared" si="3"/>
        <v>0</v>
      </c>
      <c r="Q17" s="485">
        <f>IF((O17=0),((M17+Terræn!G17)+(12.5/3600)),(N17+(12.5/3600)))</f>
        <v>0.47569444444444459</v>
      </c>
      <c r="R17" s="325"/>
      <c r="S17" s="326">
        <f t="shared" si="4"/>
        <v>0</v>
      </c>
      <c r="T17" s="327">
        <f t="shared" si="5"/>
        <v>0</v>
      </c>
      <c r="U17" s="395">
        <f t="shared" si="6"/>
        <v>0.4791666666666668</v>
      </c>
      <c r="V17" s="325"/>
      <c r="W17" s="326">
        <f t="shared" si="7"/>
        <v>0</v>
      </c>
      <c r="X17" s="327">
        <f t="shared" si="8"/>
        <v>0</v>
      </c>
      <c r="Y17" s="329">
        <f t="shared" si="9"/>
        <v>0.48263888888888901</v>
      </c>
    </row>
    <row r="18" spans="1:25" ht="12.75" customHeight="1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515">
        <f>Startliste!D18</f>
        <v>0</v>
      </c>
      <c r="E18" s="483">
        <f>Startliste!E18</f>
        <v>0</v>
      </c>
      <c r="F18" s="444">
        <f>Startliste!F18</f>
        <v>0</v>
      </c>
      <c r="G18" s="445">
        <f>Startliste!G18</f>
        <v>0</v>
      </c>
      <c r="H18" s="484">
        <f>IF((C18=1),Idealtider!$K$3,IF((C18=2),Idealtider!$L$3,IF((C18=3),Idealtider!$M$3,IF((C18=4),Idealtider!$N$3,))))</f>
        <v>0</v>
      </c>
      <c r="I18" s="485">
        <f t="shared" si="10"/>
        <v>0.47222222222222238</v>
      </c>
      <c r="J18" s="486"/>
      <c r="K18" s="487">
        <f t="shared" si="0"/>
        <v>0</v>
      </c>
      <c r="L18" s="488">
        <f t="shared" si="1"/>
        <v>0</v>
      </c>
      <c r="M18" s="485">
        <f t="shared" si="2"/>
        <v>0.47569444444444459</v>
      </c>
      <c r="N18" s="330"/>
      <c r="O18" s="331">
        <f>Terræn!$J18</f>
        <v>0</v>
      </c>
      <c r="P18" s="332">
        <f t="shared" si="3"/>
        <v>0</v>
      </c>
      <c r="Q18" s="485">
        <f>IF((O18=0),((M18+Terræn!G18)+(12.5/3600)),(N18+(12.5/3600)))</f>
        <v>0.4791666666666668</v>
      </c>
      <c r="R18" s="325"/>
      <c r="S18" s="326">
        <f t="shared" si="4"/>
        <v>0</v>
      </c>
      <c r="T18" s="327">
        <f t="shared" si="5"/>
        <v>0</v>
      </c>
      <c r="U18" s="395">
        <f t="shared" si="6"/>
        <v>0.48263888888888901</v>
      </c>
      <c r="V18" s="325"/>
      <c r="W18" s="326">
        <f t="shared" si="7"/>
        <v>0</v>
      </c>
      <c r="X18" s="327">
        <f t="shared" si="8"/>
        <v>0</v>
      </c>
      <c r="Y18" s="329">
        <f t="shared" si="9"/>
        <v>0.48611111111111122</v>
      </c>
    </row>
    <row r="19" spans="1:25" ht="12.75" customHeight="1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515">
        <f>Startliste!D19</f>
        <v>0</v>
      </c>
      <c r="E19" s="483">
        <f>Startliste!E19</f>
        <v>0</v>
      </c>
      <c r="F19" s="444">
        <f>Startliste!F19</f>
        <v>0</v>
      </c>
      <c r="G19" s="445">
        <f>Startliste!G19</f>
        <v>0</v>
      </c>
      <c r="H19" s="484">
        <f>IF((C19=1),Idealtider!$K$3,IF((C19=2),Idealtider!$L$3,IF((C19=3),Idealtider!$M$3,IF((C19=4),Idealtider!$N$3,))))</f>
        <v>0</v>
      </c>
      <c r="I19" s="485">
        <f t="shared" si="10"/>
        <v>0.47569444444444459</v>
      </c>
      <c r="J19" s="486"/>
      <c r="K19" s="487">
        <f t="shared" si="0"/>
        <v>0</v>
      </c>
      <c r="L19" s="488">
        <f t="shared" si="1"/>
        <v>0</v>
      </c>
      <c r="M19" s="485">
        <f t="shared" si="2"/>
        <v>0.4791666666666668</v>
      </c>
      <c r="N19" s="330"/>
      <c r="O19" s="331">
        <f>Terræn!$J19</f>
        <v>0</v>
      </c>
      <c r="P19" s="332">
        <f t="shared" si="3"/>
        <v>0</v>
      </c>
      <c r="Q19" s="485">
        <f>IF((O19=0),((M19+Terræn!G19)+(12.5/3600)),(N19+(12.5/3600)))</f>
        <v>0.48263888888888901</v>
      </c>
      <c r="R19" s="325"/>
      <c r="S19" s="326">
        <f t="shared" si="4"/>
        <v>0</v>
      </c>
      <c r="T19" s="327">
        <f t="shared" si="5"/>
        <v>0</v>
      </c>
      <c r="U19" s="396">
        <f t="shared" si="6"/>
        <v>0.48611111111111122</v>
      </c>
      <c r="V19" s="325"/>
      <c r="W19" s="326">
        <f t="shared" si="7"/>
        <v>0</v>
      </c>
      <c r="X19" s="327">
        <f t="shared" si="8"/>
        <v>0</v>
      </c>
      <c r="Y19" s="329">
        <f t="shared" si="9"/>
        <v>0.48958333333333343</v>
      </c>
    </row>
    <row r="20" spans="1:25" ht="12.75" customHeight="1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515">
        <f>Startliste!D20</f>
        <v>0</v>
      </c>
      <c r="E20" s="483">
        <f>Startliste!E20</f>
        <v>0</v>
      </c>
      <c r="F20" s="444">
        <f>Startliste!F20</f>
        <v>0</v>
      </c>
      <c r="G20" s="445">
        <f>Startliste!G20</f>
        <v>0</v>
      </c>
      <c r="H20" s="484">
        <f>IF((C20=1),Idealtider!$K$3,IF((C20=2),Idealtider!$L$3,IF((C20=3),Idealtider!$M$3,IF((C20=4),Idealtider!$N$3,))))</f>
        <v>0</v>
      </c>
      <c r="I20" s="485">
        <f t="shared" si="10"/>
        <v>0.4791666666666668</v>
      </c>
      <c r="J20" s="486"/>
      <c r="K20" s="487">
        <f t="shared" si="0"/>
        <v>0</v>
      </c>
      <c r="L20" s="488">
        <f t="shared" si="1"/>
        <v>0</v>
      </c>
      <c r="M20" s="485">
        <f t="shared" si="2"/>
        <v>0.48263888888888901</v>
      </c>
      <c r="N20" s="330"/>
      <c r="O20" s="331">
        <f>Terræn!$J20</f>
        <v>0</v>
      </c>
      <c r="P20" s="332">
        <f t="shared" si="3"/>
        <v>0</v>
      </c>
      <c r="Q20" s="485">
        <f>IF((O20=0),((M20+Terræn!G20)+(12.5/3600)),(N20+(12.5/3600)))</f>
        <v>0.48611111111111122</v>
      </c>
      <c r="R20" s="325"/>
      <c r="S20" s="326">
        <f t="shared" si="4"/>
        <v>0</v>
      </c>
      <c r="T20" s="327">
        <f t="shared" si="5"/>
        <v>0</v>
      </c>
      <c r="U20" s="396">
        <f t="shared" si="6"/>
        <v>0.48958333333333343</v>
      </c>
      <c r="V20" s="325"/>
      <c r="W20" s="326">
        <f t="shared" si="7"/>
        <v>0</v>
      </c>
      <c r="X20" s="327">
        <f t="shared" si="8"/>
        <v>0</v>
      </c>
      <c r="Y20" s="329">
        <f t="shared" si="9"/>
        <v>0.49305555555555564</v>
      </c>
    </row>
    <row r="21" spans="1:25" ht="12.75" customHeight="1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515">
        <f>Startliste!D21</f>
        <v>0</v>
      </c>
      <c r="E21" s="483">
        <f>Startliste!E21</f>
        <v>0</v>
      </c>
      <c r="F21" s="444">
        <f>Startliste!F21</f>
        <v>0</v>
      </c>
      <c r="G21" s="445">
        <f>Startliste!G21</f>
        <v>0</v>
      </c>
      <c r="H21" s="484">
        <f>IF((C21=1),Idealtider!$K$3,IF((C21=2),Idealtider!$L$3,IF((C21=3),Idealtider!$M$3,IF((C21=4),Idealtider!$N$3,))))</f>
        <v>0</v>
      </c>
      <c r="I21" s="485">
        <f t="shared" si="10"/>
        <v>0.48263888888888901</v>
      </c>
      <c r="J21" s="486"/>
      <c r="K21" s="487">
        <f t="shared" si="0"/>
        <v>0</v>
      </c>
      <c r="L21" s="488">
        <f t="shared" si="1"/>
        <v>0</v>
      </c>
      <c r="M21" s="485">
        <f t="shared" si="2"/>
        <v>0.48611111111111122</v>
      </c>
      <c r="N21" s="330"/>
      <c r="O21" s="331">
        <f>Terræn!$J21</f>
        <v>0</v>
      </c>
      <c r="P21" s="332">
        <f t="shared" si="3"/>
        <v>0</v>
      </c>
      <c r="Q21" s="485">
        <f>IF((O21=0),((M21+Terræn!G21)+(12.5/3600)),(N21+(12.5/3600)))</f>
        <v>0.48958333333333343</v>
      </c>
      <c r="R21" s="325"/>
      <c r="S21" s="326">
        <f t="shared" si="4"/>
        <v>0</v>
      </c>
      <c r="T21" s="327">
        <f t="shared" si="5"/>
        <v>0</v>
      </c>
      <c r="U21" s="396">
        <f t="shared" si="6"/>
        <v>0.49305555555555564</v>
      </c>
      <c r="V21" s="325"/>
      <c r="W21" s="326">
        <f t="shared" si="7"/>
        <v>0</v>
      </c>
      <c r="X21" s="327">
        <f t="shared" si="8"/>
        <v>0</v>
      </c>
      <c r="Y21" s="329">
        <f t="shared" si="9"/>
        <v>0.49652777777777785</v>
      </c>
    </row>
    <row r="22" spans="1:25" ht="12.75" customHeight="1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515">
        <f>Startliste!D22</f>
        <v>0</v>
      </c>
      <c r="E22" s="483">
        <f>Startliste!E22</f>
        <v>0</v>
      </c>
      <c r="F22" s="444">
        <f>Startliste!F22</f>
        <v>0</v>
      </c>
      <c r="G22" s="445">
        <f>Startliste!G22</f>
        <v>0</v>
      </c>
      <c r="H22" s="484">
        <f>IF((C22=1),Idealtider!$K$3,IF((C22=2),Idealtider!$L$3,IF((C22=3),Idealtider!$M$3,IF((C22=4),Idealtider!$N$3,))))</f>
        <v>0</v>
      </c>
      <c r="I22" s="485">
        <f t="shared" si="10"/>
        <v>0.48611111111111122</v>
      </c>
      <c r="J22" s="486"/>
      <c r="K22" s="487">
        <f t="shared" si="0"/>
        <v>0</v>
      </c>
      <c r="L22" s="488">
        <f t="shared" si="1"/>
        <v>0</v>
      </c>
      <c r="M22" s="485">
        <f t="shared" si="2"/>
        <v>0.48958333333333343</v>
      </c>
      <c r="N22" s="330"/>
      <c r="O22" s="331">
        <f>Terræn!$J22</f>
        <v>0</v>
      </c>
      <c r="P22" s="332">
        <f t="shared" si="3"/>
        <v>0</v>
      </c>
      <c r="Q22" s="485">
        <f>IF((O22=0),((M22+Terræn!G22)+(12.5/3600)),(N22+(12.5/3600)))</f>
        <v>0.49305555555555564</v>
      </c>
      <c r="R22" s="325"/>
      <c r="S22" s="326">
        <f t="shared" si="4"/>
        <v>0</v>
      </c>
      <c r="T22" s="327">
        <f t="shared" si="5"/>
        <v>0</v>
      </c>
      <c r="U22" s="396">
        <f t="shared" si="6"/>
        <v>0.49652777777777785</v>
      </c>
      <c r="V22" s="325"/>
      <c r="W22" s="326">
        <f t="shared" si="7"/>
        <v>0</v>
      </c>
      <c r="X22" s="327">
        <f t="shared" si="8"/>
        <v>0</v>
      </c>
      <c r="Y22" s="329">
        <f t="shared" si="9"/>
        <v>0.50000000000000011</v>
      </c>
    </row>
    <row r="23" spans="1:25" ht="12.75" customHeight="1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515">
        <f>Startliste!D23</f>
        <v>0</v>
      </c>
      <c r="E23" s="483">
        <f>Startliste!E23</f>
        <v>0</v>
      </c>
      <c r="F23" s="444">
        <f>Startliste!F23</f>
        <v>0</v>
      </c>
      <c r="G23" s="445">
        <f>Startliste!G23</f>
        <v>0</v>
      </c>
      <c r="H23" s="484">
        <f>IF((C23=1),Idealtider!$K$3,IF((C23=2),Idealtider!$L$3,IF((C23=3),Idealtider!$M$3,IF((C23=4),Idealtider!$N$3,))))</f>
        <v>0</v>
      </c>
      <c r="I23" s="485">
        <f t="shared" si="10"/>
        <v>0.48958333333333343</v>
      </c>
      <c r="J23" s="486"/>
      <c r="K23" s="487">
        <f t="shared" si="0"/>
        <v>0</v>
      </c>
      <c r="L23" s="488">
        <f t="shared" si="1"/>
        <v>0</v>
      </c>
      <c r="M23" s="485">
        <f t="shared" si="2"/>
        <v>0.49305555555555564</v>
      </c>
      <c r="N23" s="330"/>
      <c r="O23" s="331">
        <f>Terræn!$J23</f>
        <v>0</v>
      </c>
      <c r="P23" s="332">
        <f t="shared" si="3"/>
        <v>0</v>
      </c>
      <c r="Q23" s="485">
        <f>IF((O23=0),((M23+Terræn!G23)+(12.5/3600)),(N23+(12.5/3600)))</f>
        <v>0.49652777777777785</v>
      </c>
      <c r="R23" s="325"/>
      <c r="S23" s="326">
        <f t="shared" si="4"/>
        <v>0</v>
      </c>
      <c r="T23" s="327">
        <f t="shared" si="5"/>
        <v>0</v>
      </c>
      <c r="U23" s="396">
        <f t="shared" si="6"/>
        <v>0.50000000000000011</v>
      </c>
      <c r="V23" s="325"/>
      <c r="W23" s="326">
        <f t="shared" si="7"/>
        <v>0</v>
      </c>
      <c r="X23" s="327">
        <f t="shared" si="8"/>
        <v>0</v>
      </c>
      <c r="Y23" s="329">
        <f t="shared" si="9"/>
        <v>0.50347222222222232</v>
      </c>
    </row>
    <row r="24" spans="1:25" ht="12.75" customHeight="1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515">
        <f>Startliste!D24</f>
        <v>0</v>
      </c>
      <c r="E24" s="483">
        <f>Startliste!E24</f>
        <v>0</v>
      </c>
      <c r="F24" s="444">
        <f>Startliste!F24</f>
        <v>0</v>
      </c>
      <c r="G24" s="445">
        <f>Startliste!G24</f>
        <v>0</v>
      </c>
      <c r="H24" s="484">
        <f>IF((C24=1),Idealtider!$K$3,IF((C24=2),Idealtider!$L$3,IF((C24=3),Idealtider!$M$3,IF((C24=4),Idealtider!$N$3,))))</f>
        <v>0</v>
      </c>
      <c r="I24" s="485">
        <f t="shared" si="10"/>
        <v>0.49305555555555564</v>
      </c>
      <c r="J24" s="486"/>
      <c r="K24" s="487">
        <f t="shared" si="0"/>
        <v>0</v>
      </c>
      <c r="L24" s="488">
        <f t="shared" si="1"/>
        <v>0</v>
      </c>
      <c r="M24" s="485">
        <f t="shared" si="2"/>
        <v>0.49652777777777785</v>
      </c>
      <c r="N24" s="330"/>
      <c r="O24" s="331">
        <f>Terræn!$J24</f>
        <v>0</v>
      </c>
      <c r="P24" s="332">
        <f t="shared" si="3"/>
        <v>0</v>
      </c>
      <c r="Q24" s="485">
        <f>IF((O24=0),((M24+Terræn!G24)+(12.5/3600)),(N24+(12.5/3600)))</f>
        <v>0.50000000000000011</v>
      </c>
      <c r="R24" s="325"/>
      <c r="S24" s="326">
        <f t="shared" si="4"/>
        <v>0</v>
      </c>
      <c r="T24" s="327">
        <f t="shared" si="5"/>
        <v>0</v>
      </c>
      <c r="U24" s="396">
        <f t="shared" si="6"/>
        <v>0.50347222222222232</v>
      </c>
      <c r="V24" s="325"/>
      <c r="W24" s="326">
        <f t="shared" si="7"/>
        <v>0</v>
      </c>
      <c r="X24" s="327">
        <f t="shared" si="8"/>
        <v>0</v>
      </c>
      <c r="Y24" s="329">
        <f t="shared" si="9"/>
        <v>0.50694444444444453</v>
      </c>
    </row>
    <row r="25" spans="1:25" ht="12.75" customHeight="1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515">
        <f>Startliste!D25</f>
        <v>0</v>
      </c>
      <c r="E25" s="483">
        <f>Startliste!E25</f>
        <v>0</v>
      </c>
      <c r="F25" s="444">
        <f>Startliste!F25</f>
        <v>0</v>
      </c>
      <c r="G25" s="445">
        <f>Startliste!G25</f>
        <v>0</v>
      </c>
      <c r="H25" s="484">
        <f>IF((C25=1),Idealtider!$K$3,IF((C25=2),Idealtider!$L$3,IF((C25=3),Idealtider!$M$3,IF((C25=4),Idealtider!$N$3,))))</f>
        <v>0</v>
      </c>
      <c r="I25" s="485">
        <f t="shared" si="10"/>
        <v>0.49652777777777785</v>
      </c>
      <c r="J25" s="486"/>
      <c r="K25" s="487">
        <f t="shared" si="0"/>
        <v>0</v>
      </c>
      <c r="L25" s="488">
        <f t="shared" si="1"/>
        <v>0</v>
      </c>
      <c r="M25" s="485">
        <f t="shared" si="2"/>
        <v>0.50000000000000011</v>
      </c>
      <c r="N25" s="330"/>
      <c r="O25" s="331">
        <f>Terræn!$J25</f>
        <v>0</v>
      </c>
      <c r="P25" s="332">
        <f t="shared" si="3"/>
        <v>0</v>
      </c>
      <c r="Q25" s="485">
        <f>IF((O25=0),((M25+Terræn!G25)+(12.5/3600)),(N25+(12.5/3600)))</f>
        <v>0.50347222222222232</v>
      </c>
      <c r="R25" s="325"/>
      <c r="S25" s="326">
        <f t="shared" si="4"/>
        <v>0</v>
      </c>
      <c r="T25" s="327">
        <f t="shared" si="5"/>
        <v>0</v>
      </c>
      <c r="U25" s="396">
        <f t="shared" si="6"/>
        <v>0.50694444444444453</v>
      </c>
      <c r="V25" s="325"/>
      <c r="W25" s="326">
        <f t="shared" si="7"/>
        <v>0</v>
      </c>
      <c r="X25" s="327">
        <f t="shared" si="8"/>
        <v>0</v>
      </c>
      <c r="Y25" s="329">
        <f t="shared" si="9"/>
        <v>0.51041666666666674</v>
      </c>
    </row>
    <row r="26" spans="1:25" ht="12.75" customHeight="1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515">
        <f>Startliste!D26</f>
        <v>0</v>
      </c>
      <c r="E26" s="483">
        <f>Startliste!E26</f>
        <v>0</v>
      </c>
      <c r="F26" s="444">
        <f>Startliste!F26</f>
        <v>0</v>
      </c>
      <c r="G26" s="445">
        <f>Startliste!G26</f>
        <v>0</v>
      </c>
      <c r="H26" s="484">
        <f>IF((C26=1),Idealtider!$K$3,IF((C26=2),Idealtider!$L$3,IF((C26=3),Idealtider!$M$3,IF((C26=4),Idealtider!$N$3,))))</f>
        <v>0</v>
      </c>
      <c r="I26" s="485">
        <f t="shared" si="10"/>
        <v>0.50000000000000011</v>
      </c>
      <c r="J26" s="486"/>
      <c r="K26" s="487">
        <f t="shared" si="0"/>
        <v>0</v>
      </c>
      <c r="L26" s="488">
        <f t="shared" si="1"/>
        <v>0</v>
      </c>
      <c r="M26" s="485">
        <f t="shared" si="2"/>
        <v>0.50347222222222232</v>
      </c>
      <c r="N26" s="330"/>
      <c r="O26" s="331">
        <f>Terræn!$J26</f>
        <v>0</v>
      </c>
      <c r="P26" s="332">
        <f t="shared" si="3"/>
        <v>0</v>
      </c>
      <c r="Q26" s="485">
        <f>IF((O26=0),((M26+Terræn!G26)+(12.5/3600)),(N26+(12.5/3600)))</f>
        <v>0.50694444444444453</v>
      </c>
      <c r="R26" s="325"/>
      <c r="S26" s="326">
        <f t="shared" si="4"/>
        <v>0</v>
      </c>
      <c r="T26" s="327">
        <f t="shared" si="5"/>
        <v>0</v>
      </c>
      <c r="U26" s="396">
        <f t="shared" si="6"/>
        <v>0.51041666666666674</v>
      </c>
      <c r="V26" s="325"/>
      <c r="W26" s="326">
        <f t="shared" si="7"/>
        <v>0</v>
      </c>
      <c r="X26" s="327">
        <f t="shared" si="8"/>
        <v>0</v>
      </c>
      <c r="Y26" s="329">
        <f t="shared" si="9"/>
        <v>0.51388888888888895</v>
      </c>
    </row>
    <row r="27" spans="1:25" ht="12.75" customHeight="1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515">
        <f>Startliste!D27</f>
        <v>0</v>
      </c>
      <c r="E27" s="483">
        <f>Startliste!E27</f>
        <v>0</v>
      </c>
      <c r="F27" s="444">
        <f>Startliste!F27</f>
        <v>0</v>
      </c>
      <c r="G27" s="445">
        <f>Startliste!G27</f>
        <v>0</v>
      </c>
      <c r="H27" s="484">
        <f>IF((C27=1),Idealtider!$K$3,IF((C27=2),Idealtider!$L$3,IF((C27=3),Idealtider!$M$3,IF((C27=4),Idealtider!$N$3,))))</f>
        <v>0</v>
      </c>
      <c r="I27" s="485">
        <f t="shared" si="10"/>
        <v>0.50347222222222232</v>
      </c>
      <c r="J27" s="486"/>
      <c r="K27" s="487">
        <f t="shared" si="0"/>
        <v>0</v>
      </c>
      <c r="L27" s="488">
        <f t="shared" si="1"/>
        <v>0</v>
      </c>
      <c r="M27" s="485">
        <f t="shared" si="2"/>
        <v>0.50694444444444453</v>
      </c>
      <c r="N27" s="330"/>
      <c r="O27" s="331">
        <f>Terræn!$J27</f>
        <v>0</v>
      </c>
      <c r="P27" s="332">
        <f t="shared" si="3"/>
        <v>0</v>
      </c>
      <c r="Q27" s="485">
        <f>IF((O27=0),((M27+Terræn!G27)+(12.5/3600)),(N27+(12.5/3600)))</f>
        <v>0.51041666666666674</v>
      </c>
      <c r="R27" s="325"/>
      <c r="S27" s="326">
        <f t="shared" si="4"/>
        <v>0</v>
      </c>
      <c r="T27" s="327">
        <f t="shared" si="5"/>
        <v>0</v>
      </c>
      <c r="U27" s="396">
        <f t="shared" si="6"/>
        <v>0.51388888888888895</v>
      </c>
      <c r="V27" s="325"/>
      <c r="W27" s="326">
        <f t="shared" si="7"/>
        <v>0</v>
      </c>
      <c r="X27" s="327">
        <f t="shared" si="8"/>
        <v>0</v>
      </c>
      <c r="Y27" s="329">
        <f t="shared" si="9"/>
        <v>0.51736111111111116</v>
      </c>
    </row>
    <row r="28" spans="1:25" ht="12.75" customHeight="1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515">
        <f>Startliste!D28</f>
        <v>0</v>
      </c>
      <c r="E28" s="483">
        <f>Startliste!E28</f>
        <v>0</v>
      </c>
      <c r="F28" s="444">
        <f>Startliste!F28</f>
        <v>0</v>
      </c>
      <c r="G28" s="445">
        <f>Startliste!G28</f>
        <v>0</v>
      </c>
      <c r="H28" s="484">
        <f>IF((C28=1),Idealtider!$K$3,IF((C28=2),Idealtider!$L$3,IF((C28=3),Idealtider!$M$3,IF((C28=4),Idealtider!$N$3,))))</f>
        <v>0</v>
      </c>
      <c r="I28" s="485">
        <f t="shared" si="10"/>
        <v>0.50694444444444453</v>
      </c>
      <c r="J28" s="486"/>
      <c r="K28" s="487">
        <f t="shared" si="0"/>
        <v>0</v>
      </c>
      <c r="L28" s="488">
        <f t="shared" si="1"/>
        <v>0</v>
      </c>
      <c r="M28" s="485">
        <f t="shared" si="2"/>
        <v>0.51041666666666674</v>
      </c>
      <c r="N28" s="330"/>
      <c r="O28" s="331">
        <f>Terræn!$J28</f>
        <v>0</v>
      </c>
      <c r="P28" s="332">
        <f t="shared" si="3"/>
        <v>0</v>
      </c>
      <c r="Q28" s="485">
        <f>IF((O28=0),((M28+Terræn!G28)+(12.5/3600)),(N28+(12.5/3600)))</f>
        <v>0.51388888888888895</v>
      </c>
      <c r="R28" s="325"/>
      <c r="S28" s="326">
        <f t="shared" si="4"/>
        <v>0</v>
      </c>
      <c r="T28" s="327">
        <f t="shared" si="5"/>
        <v>0</v>
      </c>
      <c r="U28" s="396">
        <f t="shared" si="6"/>
        <v>0.51736111111111116</v>
      </c>
      <c r="V28" s="325"/>
      <c r="W28" s="326">
        <f t="shared" si="7"/>
        <v>0</v>
      </c>
      <c r="X28" s="327">
        <f t="shared" si="8"/>
        <v>0</v>
      </c>
      <c r="Y28" s="329">
        <f t="shared" si="9"/>
        <v>0.52083333333333337</v>
      </c>
    </row>
    <row r="29" spans="1:25" ht="12.75" customHeight="1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515">
        <f>Startliste!D29</f>
        <v>0</v>
      </c>
      <c r="E29" s="483">
        <f>Startliste!E29</f>
        <v>0</v>
      </c>
      <c r="F29" s="444">
        <f>Startliste!F29</f>
        <v>0</v>
      </c>
      <c r="G29" s="445">
        <f>Startliste!G29</f>
        <v>0</v>
      </c>
      <c r="H29" s="484">
        <f>IF((C29=1),Idealtider!$K$3,IF((C29=2),Idealtider!$L$3,IF((C29=3),Idealtider!$M$3,IF((C29=4),Idealtider!$N$3,))))</f>
        <v>0</v>
      </c>
      <c r="I29" s="485">
        <f t="shared" si="10"/>
        <v>0.51041666666666674</v>
      </c>
      <c r="J29" s="486"/>
      <c r="K29" s="487">
        <f t="shared" si="0"/>
        <v>0</v>
      </c>
      <c r="L29" s="488">
        <f t="shared" si="1"/>
        <v>0</v>
      </c>
      <c r="M29" s="485">
        <f t="shared" si="2"/>
        <v>0.51388888888888895</v>
      </c>
      <c r="N29" s="330"/>
      <c r="O29" s="331">
        <f>Terræn!$J29</f>
        <v>0</v>
      </c>
      <c r="P29" s="332">
        <f t="shared" si="3"/>
        <v>0</v>
      </c>
      <c r="Q29" s="485">
        <f>IF((O29=0),((M29+Terræn!G29)+(12.5/3600)),(N29+(12.5/3600)))</f>
        <v>0.51736111111111116</v>
      </c>
      <c r="R29" s="325"/>
      <c r="S29" s="326">
        <f t="shared" si="4"/>
        <v>0</v>
      </c>
      <c r="T29" s="327">
        <f t="shared" si="5"/>
        <v>0</v>
      </c>
      <c r="U29" s="396">
        <f t="shared" si="6"/>
        <v>0.52083333333333337</v>
      </c>
      <c r="V29" s="325"/>
      <c r="W29" s="326">
        <f t="shared" si="7"/>
        <v>0</v>
      </c>
      <c r="X29" s="327">
        <f t="shared" si="8"/>
        <v>0</v>
      </c>
      <c r="Y29" s="329">
        <f t="shared" si="9"/>
        <v>0.52430555555555558</v>
      </c>
    </row>
    <row r="30" spans="1:25" ht="12.75" customHeight="1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515">
        <f>Startliste!D30</f>
        <v>0</v>
      </c>
      <c r="E30" s="483">
        <f>Startliste!E30</f>
        <v>0</v>
      </c>
      <c r="F30" s="444">
        <f>Startliste!F30</f>
        <v>0</v>
      </c>
      <c r="G30" s="445">
        <f>Startliste!G30</f>
        <v>0</v>
      </c>
      <c r="H30" s="484">
        <f>IF((C30=1),Idealtider!$K$3,IF((C30=2),Idealtider!$L$3,IF((C30=3),Idealtider!$M$3,IF((C30=4),Idealtider!$N$3,))))</f>
        <v>0</v>
      </c>
      <c r="I30" s="485">
        <f t="shared" si="10"/>
        <v>0.51388888888888895</v>
      </c>
      <c r="J30" s="486"/>
      <c r="K30" s="487">
        <f t="shared" si="0"/>
        <v>0</v>
      </c>
      <c r="L30" s="488">
        <f t="shared" si="1"/>
        <v>0</v>
      </c>
      <c r="M30" s="485">
        <f t="shared" si="2"/>
        <v>0.51736111111111116</v>
      </c>
      <c r="N30" s="330"/>
      <c r="O30" s="331">
        <f>Terræn!$J30</f>
        <v>0</v>
      </c>
      <c r="P30" s="332">
        <f t="shared" si="3"/>
        <v>0</v>
      </c>
      <c r="Q30" s="485">
        <f>IF((O30=0),((M30+Terræn!G30)+(12.5/3600)),(N30+(12.5/3600)))</f>
        <v>0.52083333333333337</v>
      </c>
      <c r="R30" s="325"/>
      <c r="S30" s="326">
        <f t="shared" si="4"/>
        <v>0</v>
      </c>
      <c r="T30" s="327">
        <f t="shared" si="5"/>
        <v>0</v>
      </c>
      <c r="U30" s="396">
        <f t="shared" si="6"/>
        <v>0.52430555555555558</v>
      </c>
      <c r="V30" s="325"/>
      <c r="W30" s="326">
        <f t="shared" si="7"/>
        <v>0</v>
      </c>
      <c r="X30" s="327">
        <f t="shared" si="8"/>
        <v>0</v>
      </c>
      <c r="Y30" s="329">
        <f t="shared" si="9"/>
        <v>0.52777777777777779</v>
      </c>
    </row>
    <row r="31" spans="1:25" ht="12.75" customHeight="1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515">
        <f>Startliste!D31</f>
        <v>0</v>
      </c>
      <c r="E31" s="483">
        <f>Startliste!E31</f>
        <v>0</v>
      </c>
      <c r="F31" s="444">
        <f>Startliste!F31</f>
        <v>0</v>
      </c>
      <c r="G31" s="445">
        <f>Startliste!G31</f>
        <v>0</v>
      </c>
      <c r="H31" s="484">
        <f>IF((C31=1),Idealtider!$K$3,IF((C31=2),Idealtider!$L$3,IF((C31=3),Idealtider!$M$3,IF((C31=4),Idealtider!$N$3,))))</f>
        <v>0</v>
      </c>
      <c r="I31" s="485">
        <f t="shared" si="10"/>
        <v>0.51736111111111116</v>
      </c>
      <c r="J31" s="486"/>
      <c r="K31" s="487">
        <f t="shared" si="0"/>
        <v>0</v>
      </c>
      <c r="L31" s="488">
        <f t="shared" si="1"/>
        <v>0</v>
      </c>
      <c r="M31" s="485">
        <f t="shared" si="2"/>
        <v>0.52083333333333337</v>
      </c>
      <c r="N31" s="330"/>
      <c r="O31" s="331">
        <f>Terræn!$J31</f>
        <v>0</v>
      </c>
      <c r="P31" s="332">
        <f t="shared" si="3"/>
        <v>0</v>
      </c>
      <c r="Q31" s="485">
        <f>IF((O31=0),((M31+Terræn!G31)+(12.5/3600)),(N31+(12.5/3600)))</f>
        <v>0.52430555555555558</v>
      </c>
      <c r="R31" s="325"/>
      <c r="S31" s="326">
        <f t="shared" si="4"/>
        <v>0</v>
      </c>
      <c r="T31" s="327">
        <f t="shared" si="5"/>
        <v>0</v>
      </c>
      <c r="U31" s="396">
        <f t="shared" si="6"/>
        <v>0.52777777777777779</v>
      </c>
      <c r="V31" s="325"/>
      <c r="W31" s="326">
        <f t="shared" si="7"/>
        <v>0</v>
      </c>
      <c r="X31" s="327">
        <f t="shared" si="8"/>
        <v>0</v>
      </c>
      <c r="Y31" s="329">
        <f t="shared" si="9"/>
        <v>0.53125</v>
      </c>
    </row>
    <row r="32" spans="1:25" ht="12.75" customHeight="1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515">
        <f>Startliste!D32</f>
        <v>0</v>
      </c>
      <c r="E32" s="483">
        <f>Startliste!E32</f>
        <v>0</v>
      </c>
      <c r="F32" s="444">
        <f>Startliste!F32</f>
        <v>0</v>
      </c>
      <c r="G32" s="445">
        <f>Startliste!G32</f>
        <v>0</v>
      </c>
      <c r="H32" s="484">
        <f>IF((C32=1),Idealtider!$K$3,IF((C32=2),Idealtider!$L$3,IF((C32=3),Idealtider!$M$3,IF((C32=4),Idealtider!$N$3,))))</f>
        <v>0</v>
      </c>
      <c r="I32" s="485">
        <f t="shared" si="10"/>
        <v>0.52083333333333337</v>
      </c>
      <c r="J32" s="486"/>
      <c r="K32" s="487">
        <f t="shared" si="0"/>
        <v>0</v>
      </c>
      <c r="L32" s="488">
        <f t="shared" si="1"/>
        <v>0</v>
      </c>
      <c r="M32" s="485">
        <f t="shared" si="2"/>
        <v>0.52430555555555558</v>
      </c>
      <c r="N32" s="330"/>
      <c r="O32" s="331">
        <f>Terræn!$J32</f>
        <v>0</v>
      </c>
      <c r="P32" s="332">
        <f t="shared" si="3"/>
        <v>0</v>
      </c>
      <c r="Q32" s="485">
        <f>IF((O32=0),((M32+Terræn!G32)+(12.5/3600)),(N32+(12.5/3600)))</f>
        <v>0.52777777777777779</v>
      </c>
      <c r="R32" s="325"/>
      <c r="S32" s="326">
        <f t="shared" si="4"/>
        <v>0</v>
      </c>
      <c r="T32" s="327">
        <f t="shared" si="5"/>
        <v>0</v>
      </c>
      <c r="U32" s="396">
        <f t="shared" si="6"/>
        <v>0.53125</v>
      </c>
      <c r="V32" s="325"/>
      <c r="W32" s="326">
        <f t="shared" si="7"/>
        <v>0</v>
      </c>
      <c r="X32" s="327">
        <f t="shared" si="8"/>
        <v>0</v>
      </c>
      <c r="Y32" s="329">
        <f t="shared" si="9"/>
        <v>0.53472222222222221</v>
      </c>
    </row>
    <row r="33" spans="1:25" ht="12.75" customHeight="1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515">
        <f>Startliste!D33</f>
        <v>0</v>
      </c>
      <c r="E33" s="483">
        <f>Startliste!E33</f>
        <v>0</v>
      </c>
      <c r="F33" s="444">
        <f>Startliste!F33</f>
        <v>0</v>
      </c>
      <c r="G33" s="445">
        <f>Startliste!G33</f>
        <v>0</v>
      </c>
      <c r="H33" s="484">
        <f>IF((C33=1),Idealtider!$K$3,IF((C33=2),Idealtider!$L$3,IF((C33=3),Idealtider!$M$3,IF((C33=4),Idealtider!$N$3,))))</f>
        <v>0</v>
      </c>
      <c r="I33" s="485">
        <f t="shared" si="10"/>
        <v>0.52430555555555558</v>
      </c>
      <c r="J33" s="486"/>
      <c r="K33" s="487">
        <f t="shared" si="0"/>
        <v>0</v>
      </c>
      <c r="L33" s="488">
        <f t="shared" si="1"/>
        <v>0</v>
      </c>
      <c r="M33" s="485">
        <f t="shared" si="2"/>
        <v>0.52777777777777779</v>
      </c>
      <c r="N33" s="330"/>
      <c r="O33" s="331">
        <f>Terræn!$J33</f>
        <v>0</v>
      </c>
      <c r="P33" s="332">
        <f t="shared" si="3"/>
        <v>0</v>
      </c>
      <c r="Q33" s="485">
        <f>IF((O33=0),((M33+Terræn!G33)+(12.5/3600)),(N33+(12.5/3600)))</f>
        <v>0.53125</v>
      </c>
      <c r="R33" s="325"/>
      <c r="S33" s="326">
        <f t="shared" si="4"/>
        <v>0</v>
      </c>
      <c r="T33" s="327">
        <f t="shared" si="5"/>
        <v>0</v>
      </c>
      <c r="U33" s="396">
        <f t="shared" si="6"/>
        <v>0.53472222222222221</v>
      </c>
      <c r="V33" s="325"/>
      <c r="W33" s="326">
        <f t="shared" si="7"/>
        <v>0</v>
      </c>
      <c r="X33" s="327">
        <f t="shared" si="8"/>
        <v>0</v>
      </c>
      <c r="Y33" s="329">
        <f t="shared" si="9"/>
        <v>0.53819444444444442</v>
      </c>
    </row>
    <row r="34" spans="1:25" ht="12.75" customHeight="1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515">
        <f>Startliste!D34</f>
        <v>0</v>
      </c>
      <c r="E34" s="483">
        <f>Startliste!E34</f>
        <v>0</v>
      </c>
      <c r="F34" s="444">
        <f>Startliste!F34</f>
        <v>0</v>
      </c>
      <c r="G34" s="445">
        <f>Startliste!G34</f>
        <v>0</v>
      </c>
      <c r="H34" s="484">
        <f>IF((C34=1),Idealtider!$K$3,IF((C34=2),Idealtider!$L$3,IF((C34=3),Idealtider!$M$3,IF((C34=4),Idealtider!$N$3,))))</f>
        <v>0</v>
      </c>
      <c r="I34" s="485">
        <f t="shared" si="10"/>
        <v>0.52777777777777779</v>
      </c>
      <c r="J34" s="486"/>
      <c r="K34" s="487">
        <f t="shared" ref="K34:K59" si="11">IF(((((J34-I34)-H34)-(2/216000))&lt;0),0,(((J34-I34)-H34)-(2/216000)))</f>
        <v>0</v>
      </c>
      <c r="L34" s="488">
        <f t="shared" ref="L34:L67" si="12">IF((K34=0),0,(IF((MINUTE(K34)=0),10,(IF((MINUTE(K34)=1),30,(IF((MINUTE(K34)=2),60,100)))))))</f>
        <v>0</v>
      </c>
      <c r="M34" s="485">
        <f t="shared" ref="M34:M59" si="13">IF((K34=0),((I34+H34)+(12.5/3600)),(J34+(12.5/3600)))</f>
        <v>0.53125</v>
      </c>
      <c r="N34" s="330"/>
      <c r="O34" s="331">
        <f>Terræn!$J34</f>
        <v>0</v>
      </c>
      <c r="P34" s="332">
        <f t="shared" ref="P34:P67" si="14">IF((O34=0),0,(IF((MINUTE(O34)=0),10,(IF((MINUTE(O34)=1),30,(IF((MINUTE(O34)=2),60,100)))))))</f>
        <v>0</v>
      </c>
      <c r="Q34" s="485">
        <f>IF((O34=0),((M34+Terræn!G34)+(12.5/3600)),(N34+(12.5/3600)))</f>
        <v>0.53472222222222221</v>
      </c>
      <c r="R34" s="325"/>
      <c r="S34" s="326">
        <f t="shared" ref="S34:S59" si="15">IF(((((R34-Q34)-H34)-(2/216000))&lt;0),0,(((R34-Q34)-H34)-(2/216000)))</f>
        <v>0</v>
      </c>
      <c r="T34" s="327">
        <f t="shared" ref="T34:T67" si="16">IF((S34=0),0,(IF((MINUTE(S34)=0),10,(IF((MINUTE(S34)=1),30,(IF((MINUTE(S34)=2),60,100)))))))</f>
        <v>0</v>
      </c>
      <c r="U34" s="396">
        <f t="shared" ref="U34:U59" si="17">IF((S34=0),((Q34+H34)+(12.5/3600)),(R34+(12.5/3600)))</f>
        <v>0.53819444444444442</v>
      </c>
      <c r="V34" s="325"/>
      <c r="W34" s="326">
        <f t="shared" ref="W34:W59" si="18">IF(((((V34-U34)-H34)-(2/216000))&lt;0),0,(((V34-U34)-H34)-(2/216000)))</f>
        <v>0</v>
      </c>
      <c r="X34" s="327">
        <f t="shared" ref="X34:X67" si="19">IF((W34=0),0,(IF((MINUTE(W34)=0),10,(IF((MINUTE(W34)=1),30,(IF((MINUTE(W34)=2),60,100)))))))</f>
        <v>0</v>
      </c>
      <c r="Y34" s="329">
        <f t="shared" ref="Y34:Y59" si="20">IF((W34=0),((U34+H34)+(12.5/3600)),(V34+(12.5/3600)))</f>
        <v>0.54166666666666663</v>
      </c>
    </row>
    <row r="35" spans="1:25" ht="12.75" customHeight="1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646">
        <f>Startliste!D35</f>
        <v>0</v>
      </c>
      <c r="E35" s="483">
        <f>Startliste!E35</f>
        <v>0</v>
      </c>
      <c r="F35" s="444">
        <f>Startliste!F35</f>
        <v>0</v>
      </c>
      <c r="G35" s="445">
        <f>Startliste!G35</f>
        <v>0</v>
      </c>
      <c r="H35" s="484">
        <f>IF((C35=1),Idealtider!$K$3,IF((C35=2),Idealtider!$L$3,IF((C35=3),Idealtider!$M$3,IF((C35=4),Idealtider!$N$3,))))</f>
        <v>0</v>
      </c>
      <c r="I35" s="485">
        <f t="shared" ref="I35:I59" si="21">IF((D35=D34), (IF((D35=0), (I34+(12.5/3600)), I34)), (I34+(12.5/3600)))</f>
        <v>0.53125</v>
      </c>
      <c r="J35" s="486"/>
      <c r="K35" s="487">
        <f t="shared" si="11"/>
        <v>0</v>
      </c>
      <c r="L35" s="488">
        <f t="shared" si="12"/>
        <v>0</v>
      </c>
      <c r="M35" s="485">
        <f t="shared" si="13"/>
        <v>0.53472222222222221</v>
      </c>
      <c r="N35" s="333"/>
      <c r="O35" s="334">
        <f>Terræn!$J35</f>
        <v>0</v>
      </c>
      <c r="P35" s="335">
        <f t="shared" si="14"/>
        <v>0</v>
      </c>
      <c r="Q35" s="485">
        <f>IF((O35=0),((M35+Terræn!G35)+(12.5/3600)),(N35+(12.5/3600)))</f>
        <v>0.53819444444444442</v>
      </c>
      <c r="R35" s="325"/>
      <c r="S35" s="326">
        <f t="shared" si="15"/>
        <v>0</v>
      </c>
      <c r="T35" s="327">
        <f t="shared" si="16"/>
        <v>0</v>
      </c>
      <c r="U35" s="396">
        <f t="shared" si="17"/>
        <v>0.54166666666666663</v>
      </c>
      <c r="V35" s="325"/>
      <c r="W35" s="326">
        <f t="shared" si="18"/>
        <v>0</v>
      </c>
      <c r="X35" s="327">
        <f t="shared" si="19"/>
        <v>0</v>
      </c>
      <c r="Y35" s="329">
        <f t="shared" si="20"/>
        <v>0.54513888888888884</v>
      </c>
    </row>
    <row r="36" spans="1:25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646">
        <f>Startliste!D36</f>
        <v>0</v>
      </c>
      <c r="E36" s="483">
        <f>Startliste!E36</f>
        <v>0</v>
      </c>
      <c r="F36" s="444">
        <f>Startliste!F36</f>
        <v>0</v>
      </c>
      <c r="G36" s="445">
        <f>Startliste!G36</f>
        <v>0</v>
      </c>
      <c r="H36" s="484">
        <f>IF((C36=1),Idealtider!$K$3,IF((C36=2),Idealtider!$L$3,IF((C36=3),Idealtider!$M$3,IF((C36=4),Idealtider!$N$3,))))</f>
        <v>0</v>
      </c>
      <c r="I36" s="485">
        <f t="shared" si="21"/>
        <v>0.53472222222222221</v>
      </c>
      <c r="J36" s="486"/>
      <c r="K36" s="487">
        <f t="shared" si="11"/>
        <v>0</v>
      </c>
      <c r="L36" s="488">
        <f t="shared" si="12"/>
        <v>0</v>
      </c>
      <c r="M36" s="485">
        <f t="shared" si="13"/>
        <v>0.53819444444444442</v>
      </c>
      <c r="N36" s="333"/>
      <c r="O36" s="334">
        <f>Terræn!$J36</f>
        <v>0</v>
      </c>
      <c r="P36" s="335">
        <f t="shared" si="14"/>
        <v>0</v>
      </c>
      <c r="Q36" s="485">
        <f>IF((O36=0),((M36+Terræn!G36)+(12.5/3600)),(N36+(12.5/3600)))</f>
        <v>0.54166666666666663</v>
      </c>
      <c r="R36" s="325"/>
      <c r="S36" s="326">
        <f t="shared" si="15"/>
        <v>0</v>
      </c>
      <c r="T36" s="327">
        <f t="shared" si="16"/>
        <v>0</v>
      </c>
      <c r="U36" s="396">
        <f t="shared" si="17"/>
        <v>0.54513888888888884</v>
      </c>
      <c r="V36" s="325"/>
      <c r="W36" s="326">
        <f t="shared" si="18"/>
        <v>0</v>
      </c>
      <c r="X36" s="327">
        <f t="shared" si="19"/>
        <v>0</v>
      </c>
      <c r="Y36" s="329">
        <f t="shared" si="20"/>
        <v>0.54861111111111105</v>
      </c>
    </row>
    <row r="37" spans="1:25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646">
        <f>Startliste!D37</f>
        <v>0</v>
      </c>
      <c r="E37" s="483">
        <f>Startliste!E37</f>
        <v>0</v>
      </c>
      <c r="F37" s="444">
        <f>Startliste!F37</f>
        <v>0</v>
      </c>
      <c r="G37" s="445">
        <f>Startliste!G37</f>
        <v>0</v>
      </c>
      <c r="H37" s="484">
        <f>IF((C37=1),Idealtider!$K$3,IF((C37=2),Idealtider!$L$3,IF((C37=3),Idealtider!$M$3,IF((C37=4),Idealtider!$N$3,))))</f>
        <v>0</v>
      </c>
      <c r="I37" s="485">
        <f t="shared" si="21"/>
        <v>0.53819444444444442</v>
      </c>
      <c r="J37" s="486"/>
      <c r="K37" s="487">
        <f t="shared" si="11"/>
        <v>0</v>
      </c>
      <c r="L37" s="488">
        <f t="shared" si="12"/>
        <v>0</v>
      </c>
      <c r="M37" s="485">
        <f t="shared" si="13"/>
        <v>0.54166666666666663</v>
      </c>
      <c r="N37" s="333"/>
      <c r="O37" s="334">
        <f>Terræn!$J37</f>
        <v>0</v>
      </c>
      <c r="P37" s="335">
        <f t="shared" si="14"/>
        <v>0</v>
      </c>
      <c r="Q37" s="485">
        <f>IF((O37=0),((M37+Terræn!G37)+(12.5/3600)),(N37+(12.5/3600)))</f>
        <v>0.54513888888888884</v>
      </c>
      <c r="R37" s="325"/>
      <c r="S37" s="326">
        <f t="shared" si="15"/>
        <v>0</v>
      </c>
      <c r="T37" s="327">
        <f t="shared" si="16"/>
        <v>0</v>
      </c>
      <c r="U37" s="396">
        <f t="shared" si="17"/>
        <v>0.54861111111111105</v>
      </c>
      <c r="V37" s="325"/>
      <c r="W37" s="326">
        <f t="shared" si="18"/>
        <v>0</v>
      </c>
      <c r="X37" s="327">
        <f t="shared" si="19"/>
        <v>0</v>
      </c>
      <c r="Y37" s="329">
        <f t="shared" si="20"/>
        <v>0.55208333333333326</v>
      </c>
    </row>
    <row r="38" spans="1:25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646">
        <f>Startliste!D38</f>
        <v>0</v>
      </c>
      <c r="E38" s="483">
        <f>Startliste!E38</f>
        <v>0</v>
      </c>
      <c r="F38" s="444">
        <f>Startliste!F38</f>
        <v>0</v>
      </c>
      <c r="G38" s="445">
        <f>Startliste!G38</f>
        <v>0</v>
      </c>
      <c r="H38" s="484">
        <f>IF((C38=1),Idealtider!$K$3,IF((C38=2),Idealtider!$L$3,IF((C38=3),Idealtider!$M$3,IF((C38=4),Idealtider!$N$3,))))</f>
        <v>0</v>
      </c>
      <c r="I38" s="485">
        <f t="shared" si="21"/>
        <v>0.54166666666666663</v>
      </c>
      <c r="J38" s="486"/>
      <c r="K38" s="487">
        <f t="shared" si="11"/>
        <v>0</v>
      </c>
      <c r="L38" s="488">
        <f t="shared" si="12"/>
        <v>0</v>
      </c>
      <c r="M38" s="485">
        <f t="shared" si="13"/>
        <v>0.54513888888888884</v>
      </c>
      <c r="N38" s="333"/>
      <c r="O38" s="334">
        <f>Terræn!$J38</f>
        <v>0</v>
      </c>
      <c r="P38" s="335">
        <f t="shared" si="14"/>
        <v>0</v>
      </c>
      <c r="Q38" s="485">
        <f>IF((O38=0),((M38+Terræn!G38)+(12.5/3600)),(N38+(12.5/3600)))</f>
        <v>0.54861111111111105</v>
      </c>
      <c r="R38" s="325"/>
      <c r="S38" s="326">
        <f t="shared" si="15"/>
        <v>0</v>
      </c>
      <c r="T38" s="327">
        <f t="shared" si="16"/>
        <v>0</v>
      </c>
      <c r="U38" s="396">
        <f t="shared" si="17"/>
        <v>0.55208333333333326</v>
      </c>
      <c r="V38" s="325"/>
      <c r="W38" s="326">
        <f t="shared" si="18"/>
        <v>0</v>
      </c>
      <c r="X38" s="327">
        <f t="shared" si="19"/>
        <v>0</v>
      </c>
      <c r="Y38" s="329">
        <f t="shared" si="20"/>
        <v>0.55555555555555547</v>
      </c>
    </row>
    <row r="39" spans="1:25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646">
        <f>Startliste!D39</f>
        <v>0</v>
      </c>
      <c r="E39" s="483">
        <f>Startliste!E39</f>
        <v>0</v>
      </c>
      <c r="F39" s="444">
        <f>Startliste!F39</f>
        <v>0</v>
      </c>
      <c r="G39" s="445">
        <f>Startliste!G39</f>
        <v>0</v>
      </c>
      <c r="H39" s="484">
        <f>IF((C39=1),Idealtider!$K$3,IF((C39=2),Idealtider!$L$3,IF((C39=3),Idealtider!$M$3,IF((C39=4),Idealtider!$N$3,))))</f>
        <v>0</v>
      </c>
      <c r="I39" s="485">
        <f t="shared" si="21"/>
        <v>0.54513888888888884</v>
      </c>
      <c r="J39" s="486"/>
      <c r="K39" s="487">
        <f t="shared" si="11"/>
        <v>0</v>
      </c>
      <c r="L39" s="488">
        <f t="shared" si="12"/>
        <v>0</v>
      </c>
      <c r="M39" s="485">
        <f t="shared" si="13"/>
        <v>0.54861111111111105</v>
      </c>
      <c r="N39" s="333"/>
      <c r="O39" s="334">
        <f>Terræn!$J39</f>
        <v>0</v>
      </c>
      <c r="P39" s="335">
        <f t="shared" si="14"/>
        <v>0</v>
      </c>
      <c r="Q39" s="485">
        <f>IF((O39=0),((M39+Terræn!G39)+(12.5/3600)),(N39+(12.5/3600)))</f>
        <v>0.55208333333333326</v>
      </c>
      <c r="R39" s="325"/>
      <c r="S39" s="326">
        <f t="shared" si="15"/>
        <v>0</v>
      </c>
      <c r="T39" s="327">
        <f t="shared" si="16"/>
        <v>0</v>
      </c>
      <c r="U39" s="396">
        <f t="shared" si="17"/>
        <v>0.55555555555555547</v>
      </c>
      <c r="V39" s="325"/>
      <c r="W39" s="326">
        <f t="shared" si="18"/>
        <v>0</v>
      </c>
      <c r="X39" s="327">
        <f t="shared" si="19"/>
        <v>0</v>
      </c>
      <c r="Y39" s="329">
        <f t="shared" si="20"/>
        <v>0.55902777777777768</v>
      </c>
    </row>
    <row r="40" spans="1:25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646">
        <f>Startliste!D40</f>
        <v>0</v>
      </c>
      <c r="E40" s="483">
        <f>Startliste!E40</f>
        <v>0</v>
      </c>
      <c r="F40" s="444">
        <f>Startliste!F40</f>
        <v>0</v>
      </c>
      <c r="G40" s="445">
        <f>Startliste!G40</f>
        <v>0</v>
      </c>
      <c r="H40" s="484">
        <f>IF((C40=1),Idealtider!$K$3,IF((C40=2),Idealtider!$L$3,IF((C40=3),Idealtider!$M$3,IF((C40=4),Idealtider!$N$3,))))</f>
        <v>0</v>
      </c>
      <c r="I40" s="485">
        <f t="shared" si="21"/>
        <v>0.54861111111111105</v>
      </c>
      <c r="J40" s="486"/>
      <c r="K40" s="487">
        <f t="shared" si="11"/>
        <v>0</v>
      </c>
      <c r="L40" s="488">
        <f t="shared" si="12"/>
        <v>0</v>
      </c>
      <c r="M40" s="485">
        <f t="shared" si="13"/>
        <v>0.55208333333333326</v>
      </c>
      <c r="N40" s="333"/>
      <c r="O40" s="334">
        <f>Terræn!$J40</f>
        <v>0</v>
      </c>
      <c r="P40" s="335">
        <f t="shared" si="14"/>
        <v>0</v>
      </c>
      <c r="Q40" s="485">
        <f>IF((O40=0),((M40+Terræn!G40)+(12.5/3600)),(N40+(12.5/3600)))</f>
        <v>0.55555555555555547</v>
      </c>
      <c r="R40" s="325"/>
      <c r="S40" s="326">
        <f t="shared" si="15"/>
        <v>0</v>
      </c>
      <c r="T40" s="327">
        <f t="shared" si="16"/>
        <v>0</v>
      </c>
      <c r="U40" s="396">
        <f t="shared" si="17"/>
        <v>0.55902777777777768</v>
      </c>
      <c r="V40" s="325"/>
      <c r="W40" s="326">
        <f t="shared" si="18"/>
        <v>0</v>
      </c>
      <c r="X40" s="327">
        <f t="shared" si="19"/>
        <v>0</v>
      </c>
      <c r="Y40" s="329">
        <f t="shared" si="20"/>
        <v>0.56249999999999989</v>
      </c>
    </row>
    <row r="41" spans="1:25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646">
        <f>Startliste!D41</f>
        <v>0</v>
      </c>
      <c r="E41" s="483">
        <f>Startliste!E41</f>
        <v>0</v>
      </c>
      <c r="F41" s="444">
        <f>Startliste!F41</f>
        <v>0</v>
      </c>
      <c r="G41" s="445">
        <f>Startliste!G41</f>
        <v>0</v>
      </c>
      <c r="H41" s="484">
        <f>IF((C41=1),Idealtider!$K$3,IF((C41=2),Idealtider!$L$3,IF((C41=3),Idealtider!$M$3,IF((C41=4),Idealtider!$N$3,))))</f>
        <v>0</v>
      </c>
      <c r="I41" s="485">
        <f t="shared" si="21"/>
        <v>0.55208333333333326</v>
      </c>
      <c r="J41" s="486"/>
      <c r="K41" s="487">
        <f t="shared" si="11"/>
        <v>0</v>
      </c>
      <c r="L41" s="488">
        <f t="shared" si="12"/>
        <v>0</v>
      </c>
      <c r="M41" s="485">
        <f t="shared" si="13"/>
        <v>0.55555555555555547</v>
      </c>
      <c r="N41" s="333"/>
      <c r="O41" s="334">
        <f>Terræn!$J41</f>
        <v>0</v>
      </c>
      <c r="P41" s="335">
        <f t="shared" si="14"/>
        <v>0</v>
      </c>
      <c r="Q41" s="485">
        <f>IF((O41=0),((M41+Terræn!G41)+(12.5/3600)),(N41+(12.5/3600)))</f>
        <v>0.55902777777777768</v>
      </c>
      <c r="R41" s="325"/>
      <c r="S41" s="326">
        <f t="shared" si="15"/>
        <v>0</v>
      </c>
      <c r="T41" s="327">
        <f t="shared" si="16"/>
        <v>0</v>
      </c>
      <c r="U41" s="396">
        <f t="shared" si="17"/>
        <v>0.56249999999999989</v>
      </c>
      <c r="V41" s="325"/>
      <c r="W41" s="326">
        <f t="shared" si="18"/>
        <v>0</v>
      </c>
      <c r="X41" s="327">
        <f t="shared" si="19"/>
        <v>0</v>
      </c>
      <c r="Y41" s="329">
        <f t="shared" si="20"/>
        <v>0.5659722222222221</v>
      </c>
    </row>
    <row r="42" spans="1:25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646">
        <f>Startliste!D42</f>
        <v>0</v>
      </c>
      <c r="E42" s="483">
        <f>Startliste!E42</f>
        <v>0</v>
      </c>
      <c r="F42" s="444">
        <f>Startliste!F42</f>
        <v>0</v>
      </c>
      <c r="G42" s="445">
        <f>Startliste!G42</f>
        <v>0</v>
      </c>
      <c r="H42" s="484">
        <f>IF((C42=1),Idealtider!$K$3,IF((C42=2),Idealtider!$L$3,IF((C42=3),Idealtider!$M$3,IF((C42=4),Idealtider!$N$3,))))</f>
        <v>0</v>
      </c>
      <c r="I42" s="485">
        <f t="shared" si="21"/>
        <v>0.55555555555555547</v>
      </c>
      <c r="J42" s="486"/>
      <c r="K42" s="487">
        <f t="shared" si="11"/>
        <v>0</v>
      </c>
      <c r="L42" s="488">
        <f t="shared" si="12"/>
        <v>0</v>
      </c>
      <c r="M42" s="485">
        <f t="shared" si="13"/>
        <v>0.55902777777777768</v>
      </c>
      <c r="N42" s="333"/>
      <c r="O42" s="334">
        <f>Terræn!$J42</f>
        <v>0</v>
      </c>
      <c r="P42" s="335">
        <f t="shared" si="14"/>
        <v>0</v>
      </c>
      <c r="Q42" s="485">
        <f>IF((O42=0),((M42+Terræn!G42)+(12.5/3600)),(N42+(12.5/3600)))</f>
        <v>0.56249999999999989</v>
      </c>
      <c r="R42" s="325"/>
      <c r="S42" s="326">
        <f t="shared" si="15"/>
        <v>0</v>
      </c>
      <c r="T42" s="327">
        <f t="shared" si="16"/>
        <v>0</v>
      </c>
      <c r="U42" s="396">
        <f t="shared" si="17"/>
        <v>0.5659722222222221</v>
      </c>
      <c r="V42" s="325"/>
      <c r="W42" s="326">
        <f t="shared" si="18"/>
        <v>0</v>
      </c>
      <c r="X42" s="327">
        <f t="shared" si="19"/>
        <v>0</v>
      </c>
      <c r="Y42" s="329">
        <f t="shared" si="20"/>
        <v>0.56944444444444431</v>
      </c>
    </row>
    <row r="43" spans="1:25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646">
        <f>Startliste!D43</f>
        <v>0</v>
      </c>
      <c r="E43" s="483">
        <f>Startliste!E43</f>
        <v>0</v>
      </c>
      <c r="F43" s="444">
        <f>Startliste!F43</f>
        <v>0</v>
      </c>
      <c r="G43" s="445">
        <f>Startliste!G43</f>
        <v>0</v>
      </c>
      <c r="H43" s="484">
        <f>IF((C43=1),Idealtider!$K$3,IF((C43=2),Idealtider!$L$3,IF((C43=3),Idealtider!$M$3,IF((C43=4),Idealtider!$N$3,))))</f>
        <v>0</v>
      </c>
      <c r="I43" s="485">
        <f t="shared" si="21"/>
        <v>0.55902777777777768</v>
      </c>
      <c r="J43" s="486"/>
      <c r="K43" s="487">
        <f t="shared" si="11"/>
        <v>0</v>
      </c>
      <c r="L43" s="488">
        <f t="shared" si="12"/>
        <v>0</v>
      </c>
      <c r="M43" s="485">
        <f t="shared" si="13"/>
        <v>0.56249999999999989</v>
      </c>
      <c r="N43" s="333"/>
      <c r="O43" s="334">
        <f>Terræn!$J43</f>
        <v>0</v>
      </c>
      <c r="P43" s="335">
        <f t="shared" si="14"/>
        <v>0</v>
      </c>
      <c r="Q43" s="485">
        <f>IF((O43=0),((M43+Terræn!G43)+(12.5/3600)),(N43+(12.5/3600)))</f>
        <v>0.5659722222222221</v>
      </c>
      <c r="R43" s="325"/>
      <c r="S43" s="326">
        <f t="shared" si="15"/>
        <v>0</v>
      </c>
      <c r="T43" s="327">
        <f t="shared" si="16"/>
        <v>0</v>
      </c>
      <c r="U43" s="396">
        <f t="shared" si="17"/>
        <v>0.56944444444444431</v>
      </c>
      <c r="V43" s="325"/>
      <c r="W43" s="326">
        <f t="shared" si="18"/>
        <v>0</v>
      </c>
      <c r="X43" s="327">
        <f t="shared" si="19"/>
        <v>0</v>
      </c>
      <c r="Y43" s="329">
        <f t="shared" si="20"/>
        <v>0.57291666666666652</v>
      </c>
    </row>
    <row r="44" spans="1:25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646">
        <f>Startliste!D44</f>
        <v>0</v>
      </c>
      <c r="E44" s="483">
        <f>Startliste!E44</f>
        <v>0</v>
      </c>
      <c r="F44" s="444">
        <f>Startliste!F44</f>
        <v>0</v>
      </c>
      <c r="G44" s="445">
        <f>Startliste!G44</f>
        <v>0</v>
      </c>
      <c r="H44" s="484">
        <f>IF((C44=1),Idealtider!$K$3,IF((C44=2),Idealtider!$L$3,IF((C44=3),Idealtider!$M$3,IF((C44=4),Idealtider!$N$3,))))</f>
        <v>0</v>
      </c>
      <c r="I44" s="485">
        <f t="shared" si="21"/>
        <v>0.56249999999999989</v>
      </c>
      <c r="J44" s="486"/>
      <c r="K44" s="487">
        <f t="shared" si="11"/>
        <v>0</v>
      </c>
      <c r="L44" s="488">
        <f t="shared" si="12"/>
        <v>0</v>
      </c>
      <c r="M44" s="485">
        <f t="shared" si="13"/>
        <v>0.5659722222222221</v>
      </c>
      <c r="N44" s="333"/>
      <c r="O44" s="334">
        <f>Terræn!$J44</f>
        <v>0</v>
      </c>
      <c r="P44" s="335">
        <f t="shared" si="14"/>
        <v>0</v>
      </c>
      <c r="Q44" s="485">
        <f>IF((O44=0),((M44+Terræn!G44)+(12.5/3600)),(N44+(12.5/3600)))</f>
        <v>0.56944444444444431</v>
      </c>
      <c r="R44" s="325"/>
      <c r="S44" s="326">
        <f t="shared" si="15"/>
        <v>0</v>
      </c>
      <c r="T44" s="327">
        <f t="shared" si="16"/>
        <v>0</v>
      </c>
      <c r="U44" s="396">
        <f t="shared" si="17"/>
        <v>0.57291666666666652</v>
      </c>
      <c r="V44" s="325"/>
      <c r="W44" s="326">
        <f t="shared" si="18"/>
        <v>0</v>
      </c>
      <c r="X44" s="327">
        <f t="shared" si="19"/>
        <v>0</v>
      </c>
      <c r="Y44" s="329">
        <f t="shared" si="20"/>
        <v>0.57638888888888873</v>
      </c>
    </row>
    <row r="45" spans="1:25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646">
        <f>Startliste!D45</f>
        <v>0</v>
      </c>
      <c r="E45" s="483">
        <f>Startliste!E45</f>
        <v>0</v>
      </c>
      <c r="F45" s="444">
        <f>Startliste!F45</f>
        <v>0</v>
      </c>
      <c r="G45" s="445">
        <f>Startliste!G45</f>
        <v>0</v>
      </c>
      <c r="H45" s="484">
        <f>IF((C45=1),Idealtider!$K$3,IF((C45=2),Idealtider!$L$3,IF((C45=3),Idealtider!$M$3,IF((C45=4),Idealtider!$N$3,))))</f>
        <v>0</v>
      </c>
      <c r="I45" s="485">
        <f t="shared" si="21"/>
        <v>0.5659722222222221</v>
      </c>
      <c r="J45" s="486"/>
      <c r="K45" s="487">
        <f t="shared" si="11"/>
        <v>0</v>
      </c>
      <c r="L45" s="488">
        <f t="shared" si="12"/>
        <v>0</v>
      </c>
      <c r="M45" s="485">
        <f t="shared" si="13"/>
        <v>0.56944444444444431</v>
      </c>
      <c r="N45" s="333"/>
      <c r="O45" s="334">
        <f>Terræn!$J45</f>
        <v>0</v>
      </c>
      <c r="P45" s="335">
        <f t="shared" si="14"/>
        <v>0</v>
      </c>
      <c r="Q45" s="485">
        <f>IF((O45=0),((M45+Terræn!G45)+(12.5/3600)),(N45+(12.5/3600)))</f>
        <v>0.57291666666666652</v>
      </c>
      <c r="R45" s="325"/>
      <c r="S45" s="326">
        <f t="shared" si="15"/>
        <v>0</v>
      </c>
      <c r="T45" s="327">
        <f t="shared" si="16"/>
        <v>0</v>
      </c>
      <c r="U45" s="396">
        <f t="shared" si="17"/>
        <v>0.57638888888888873</v>
      </c>
      <c r="V45" s="325"/>
      <c r="W45" s="326">
        <f t="shared" si="18"/>
        <v>0</v>
      </c>
      <c r="X45" s="327">
        <f t="shared" si="19"/>
        <v>0</v>
      </c>
      <c r="Y45" s="329">
        <f t="shared" si="20"/>
        <v>0.57986111111111094</v>
      </c>
    </row>
    <row r="46" spans="1:25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646">
        <f>Startliste!D46</f>
        <v>0</v>
      </c>
      <c r="E46" s="483">
        <f>Startliste!E46</f>
        <v>0</v>
      </c>
      <c r="F46" s="444">
        <f>Startliste!F46</f>
        <v>0</v>
      </c>
      <c r="G46" s="445">
        <f>Startliste!G46</f>
        <v>0</v>
      </c>
      <c r="H46" s="484">
        <f>IF((C46=1),Idealtider!$K$3,IF((C46=2),Idealtider!$L$3,IF((C46=3),Idealtider!$M$3,IF((C46=4),Idealtider!$N$3,))))</f>
        <v>0</v>
      </c>
      <c r="I46" s="485">
        <f t="shared" si="21"/>
        <v>0.56944444444444431</v>
      </c>
      <c r="J46" s="486"/>
      <c r="K46" s="487">
        <f t="shared" si="11"/>
        <v>0</v>
      </c>
      <c r="L46" s="488">
        <f t="shared" si="12"/>
        <v>0</v>
      </c>
      <c r="M46" s="485">
        <f t="shared" si="13"/>
        <v>0.57291666666666652</v>
      </c>
      <c r="N46" s="333"/>
      <c r="O46" s="334">
        <f>Terræn!$J46</f>
        <v>0</v>
      </c>
      <c r="P46" s="335">
        <f t="shared" si="14"/>
        <v>0</v>
      </c>
      <c r="Q46" s="490">
        <f>IF((O46=0),((M46+Terræn!G46)+(12.5/3600)),(N46+(12.5/3600)))</f>
        <v>0.57638888888888873</v>
      </c>
      <c r="R46" s="325"/>
      <c r="S46" s="326">
        <f t="shared" si="15"/>
        <v>0</v>
      </c>
      <c r="T46" s="327">
        <f t="shared" si="16"/>
        <v>0</v>
      </c>
      <c r="U46" s="396">
        <f t="shared" si="17"/>
        <v>0.57986111111111094</v>
      </c>
      <c r="V46" s="325"/>
      <c r="W46" s="326">
        <f t="shared" si="18"/>
        <v>0</v>
      </c>
      <c r="X46" s="327">
        <f t="shared" si="19"/>
        <v>0</v>
      </c>
      <c r="Y46" s="329">
        <f t="shared" si="20"/>
        <v>0.58333333333333315</v>
      </c>
    </row>
    <row r="47" spans="1:25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515">
        <f>Startliste!D47</f>
        <v>0</v>
      </c>
      <c r="E47" s="483">
        <f>Startliste!E47</f>
        <v>0</v>
      </c>
      <c r="F47" s="444">
        <f>Startliste!F47</f>
        <v>0</v>
      </c>
      <c r="G47" s="445">
        <f>Startliste!G47</f>
        <v>0</v>
      </c>
      <c r="H47" s="484">
        <f>IF((C47=1),Idealtider!$K$3,IF((C47=2),Idealtider!$L$3,IF((C47=3),Idealtider!$M$3,IF((C47=4),Idealtider!$N$3,))))</f>
        <v>0</v>
      </c>
      <c r="I47" s="485">
        <f t="shared" si="21"/>
        <v>0.57291666666666652</v>
      </c>
      <c r="J47" s="486"/>
      <c r="K47" s="487">
        <f t="shared" si="11"/>
        <v>0</v>
      </c>
      <c r="L47" s="488">
        <f t="shared" si="12"/>
        <v>0</v>
      </c>
      <c r="M47" s="485">
        <f t="shared" si="13"/>
        <v>0.57638888888888873</v>
      </c>
      <c r="N47" s="325"/>
      <c r="O47" s="326">
        <f>Terræn!$J47</f>
        <v>0</v>
      </c>
      <c r="P47" s="327">
        <f t="shared" si="14"/>
        <v>0</v>
      </c>
      <c r="Q47" s="396">
        <f>IF((O47=0),((M47+Terræn!G47)+(12.5/3600)),(N47+(12.5/3600)))</f>
        <v>0.57986111111111094</v>
      </c>
      <c r="R47" s="325"/>
      <c r="S47" s="326">
        <f t="shared" si="15"/>
        <v>0</v>
      </c>
      <c r="T47" s="327">
        <f t="shared" si="16"/>
        <v>0</v>
      </c>
      <c r="U47" s="396">
        <f t="shared" si="17"/>
        <v>0.58333333333333315</v>
      </c>
      <c r="V47" s="325"/>
      <c r="W47" s="326">
        <f t="shared" si="18"/>
        <v>0</v>
      </c>
      <c r="X47" s="327">
        <f t="shared" si="19"/>
        <v>0</v>
      </c>
      <c r="Y47" s="329">
        <f t="shared" si="20"/>
        <v>0.58680555555555536</v>
      </c>
    </row>
    <row r="48" spans="1:25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515">
        <f>Startliste!D48</f>
        <v>0</v>
      </c>
      <c r="E48" s="483">
        <f>Startliste!E48</f>
        <v>0</v>
      </c>
      <c r="F48" s="444">
        <f>Startliste!F48</f>
        <v>0</v>
      </c>
      <c r="G48" s="445">
        <f>Startliste!G48</f>
        <v>0</v>
      </c>
      <c r="H48" s="484">
        <f>IF((C48=1),Idealtider!$K$3,IF((C48=2),Idealtider!$L$3,IF((C48=3),Idealtider!$M$3,IF((C48=4),Idealtider!$N$3,))))</f>
        <v>0</v>
      </c>
      <c r="I48" s="485">
        <f t="shared" si="21"/>
        <v>0.57638888888888873</v>
      </c>
      <c r="J48" s="486"/>
      <c r="K48" s="487">
        <f t="shared" si="11"/>
        <v>0</v>
      </c>
      <c r="L48" s="488">
        <f t="shared" si="12"/>
        <v>0</v>
      </c>
      <c r="M48" s="485">
        <f t="shared" si="13"/>
        <v>0.57986111111111094</v>
      </c>
      <c r="N48" s="325"/>
      <c r="O48" s="326">
        <f>Terræn!$J48</f>
        <v>0</v>
      </c>
      <c r="P48" s="327">
        <f t="shared" si="14"/>
        <v>0</v>
      </c>
      <c r="Q48" s="396">
        <f>IF((O48=0),((M48+Terræn!G48)+(12.5/3600)),(N48+(12.5/3600)))</f>
        <v>0.58333333333333315</v>
      </c>
      <c r="R48" s="325"/>
      <c r="S48" s="326">
        <f t="shared" si="15"/>
        <v>0</v>
      </c>
      <c r="T48" s="327">
        <f t="shared" si="16"/>
        <v>0</v>
      </c>
      <c r="U48" s="396">
        <f t="shared" si="17"/>
        <v>0.58680555555555536</v>
      </c>
      <c r="V48" s="325"/>
      <c r="W48" s="326">
        <f t="shared" si="18"/>
        <v>0</v>
      </c>
      <c r="X48" s="327">
        <f t="shared" si="19"/>
        <v>0</v>
      </c>
      <c r="Y48" s="329">
        <f t="shared" si="20"/>
        <v>0.59027777777777757</v>
      </c>
    </row>
    <row r="49" spans="1:25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515">
        <f>Startliste!D49</f>
        <v>0</v>
      </c>
      <c r="E49" s="483">
        <f>Startliste!E49</f>
        <v>0</v>
      </c>
      <c r="F49" s="444">
        <f>Startliste!F49</f>
        <v>0</v>
      </c>
      <c r="G49" s="445">
        <f>Startliste!G49</f>
        <v>0</v>
      </c>
      <c r="H49" s="484">
        <f>IF((C49=1),Idealtider!$K$3,IF((C49=2),Idealtider!$L$3,IF((C49=3),Idealtider!$M$3,IF((C49=4),Idealtider!$N$3,))))</f>
        <v>0</v>
      </c>
      <c r="I49" s="485">
        <f t="shared" si="21"/>
        <v>0.57986111111111094</v>
      </c>
      <c r="J49" s="486"/>
      <c r="K49" s="487">
        <f t="shared" si="11"/>
        <v>0</v>
      </c>
      <c r="L49" s="488">
        <f t="shared" si="12"/>
        <v>0</v>
      </c>
      <c r="M49" s="485">
        <f t="shared" si="13"/>
        <v>0.58333333333333315</v>
      </c>
      <c r="N49" s="325"/>
      <c r="O49" s="326">
        <f>Terræn!$J49</f>
        <v>0</v>
      </c>
      <c r="P49" s="327">
        <f t="shared" si="14"/>
        <v>0</v>
      </c>
      <c r="Q49" s="396">
        <f>IF((O49=0),((M49+Terræn!G49)+(12.5/3600)),(N49+(12.5/3600)))</f>
        <v>0.58680555555555536</v>
      </c>
      <c r="R49" s="325"/>
      <c r="S49" s="326">
        <f t="shared" si="15"/>
        <v>0</v>
      </c>
      <c r="T49" s="327">
        <f t="shared" si="16"/>
        <v>0</v>
      </c>
      <c r="U49" s="396">
        <f t="shared" si="17"/>
        <v>0.59027777777777757</v>
      </c>
      <c r="V49" s="325"/>
      <c r="W49" s="326">
        <f t="shared" si="18"/>
        <v>0</v>
      </c>
      <c r="X49" s="327">
        <f t="shared" si="19"/>
        <v>0</v>
      </c>
      <c r="Y49" s="329">
        <f t="shared" si="20"/>
        <v>0.59374999999999978</v>
      </c>
    </row>
    <row r="50" spans="1:25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515">
        <f>Startliste!D50</f>
        <v>0</v>
      </c>
      <c r="E50" s="483">
        <f>Startliste!E50</f>
        <v>0</v>
      </c>
      <c r="F50" s="444">
        <f>Startliste!F50</f>
        <v>0</v>
      </c>
      <c r="G50" s="445">
        <f>Startliste!G50</f>
        <v>0</v>
      </c>
      <c r="H50" s="484">
        <f>IF((C50=1),Idealtider!$K$3,IF((C50=2),Idealtider!$L$3,IF((C50=3),Idealtider!$M$3,IF((C50=4),Idealtider!$N$3,))))</f>
        <v>0</v>
      </c>
      <c r="I50" s="485">
        <f t="shared" si="21"/>
        <v>0.58333333333333315</v>
      </c>
      <c r="J50" s="486"/>
      <c r="K50" s="487">
        <f t="shared" si="11"/>
        <v>0</v>
      </c>
      <c r="L50" s="488">
        <f t="shared" si="12"/>
        <v>0</v>
      </c>
      <c r="M50" s="485">
        <f t="shared" si="13"/>
        <v>0.58680555555555536</v>
      </c>
      <c r="N50" s="325"/>
      <c r="O50" s="326">
        <f>Terræn!$J50</f>
        <v>0</v>
      </c>
      <c r="P50" s="327">
        <f t="shared" si="14"/>
        <v>0</v>
      </c>
      <c r="Q50" s="396">
        <f>IF((O50=0),((M50+Terræn!G50)+(12.5/3600)),(N50+(12.5/3600)))</f>
        <v>0.59027777777777757</v>
      </c>
      <c r="R50" s="325"/>
      <c r="S50" s="326">
        <f t="shared" si="15"/>
        <v>0</v>
      </c>
      <c r="T50" s="327">
        <f t="shared" si="16"/>
        <v>0</v>
      </c>
      <c r="U50" s="396">
        <f t="shared" si="17"/>
        <v>0.59374999999999978</v>
      </c>
      <c r="V50" s="325"/>
      <c r="W50" s="326">
        <f t="shared" si="18"/>
        <v>0</v>
      </c>
      <c r="X50" s="327">
        <f t="shared" si="19"/>
        <v>0</v>
      </c>
      <c r="Y50" s="329">
        <f t="shared" si="20"/>
        <v>0.59722222222222199</v>
      </c>
    </row>
    <row r="51" spans="1:25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515">
        <f>Startliste!D51</f>
        <v>0</v>
      </c>
      <c r="E51" s="483">
        <f>Startliste!E51</f>
        <v>0</v>
      </c>
      <c r="F51" s="444">
        <f>Startliste!F51</f>
        <v>0</v>
      </c>
      <c r="G51" s="445">
        <f>Startliste!G51</f>
        <v>0</v>
      </c>
      <c r="H51" s="484">
        <f>IF((C51=1),Idealtider!$K$3,IF((C51=2),Idealtider!$L$3,IF((C51=3),Idealtider!$M$3,IF((C51=4),Idealtider!$N$3,))))</f>
        <v>0</v>
      </c>
      <c r="I51" s="485">
        <f t="shared" si="21"/>
        <v>0.58680555555555536</v>
      </c>
      <c r="J51" s="486"/>
      <c r="K51" s="487">
        <f t="shared" si="11"/>
        <v>0</v>
      </c>
      <c r="L51" s="488">
        <f t="shared" si="12"/>
        <v>0</v>
      </c>
      <c r="M51" s="485">
        <f t="shared" si="13"/>
        <v>0.59027777777777757</v>
      </c>
      <c r="N51" s="325"/>
      <c r="O51" s="326">
        <f>Terræn!$J51</f>
        <v>0</v>
      </c>
      <c r="P51" s="327">
        <f t="shared" si="14"/>
        <v>0</v>
      </c>
      <c r="Q51" s="396">
        <f>IF((O51=0),((M51+Terræn!G51)+(12.5/3600)),(N51+(12.5/3600)))</f>
        <v>0.59374999999999978</v>
      </c>
      <c r="R51" s="325"/>
      <c r="S51" s="326">
        <f t="shared" si="15"/>
        <v>0</v>
      </c>
      <c r="T51" s="327">
        <f t="shared" si="16"/>
        <v>0</v>
      </c>
      <c r="U51" s="396">
        <f t="shared" si="17"/>
        <v>0.59722222222222199</v>
      </c>
      <c r="V51" s="325"/>
      <c r="W51" s="326">
        <f t="shared" si="18"/>
        <v>0</v>
      </c>
      <c r="X51" s="327">
        <f t="shared" si="19"/>
        <v>0</v>
      </c>
      <c r="Y51" s="329">
        <f t="shared" si="20"/>
        <v>0.6006944444444442</v>
      </c>
    </row>
    <row r="52" spans="1:25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515">
        <f>Startliste!D52</f>
        <v>0</v>
      </c>
      <c r="E52" s="483">
        <f>Startliste!E52</f>
        <v>0</v>
      </c>
      <c r="F52" s="444">
        <f>Startliste!F52</f>
        <v>0</v>
      </c>
      <c r="G52" s="445">
        <f>Startliste!G52</f>
        <v>0</v>
      </c>
      <c r="H52" s="484">
        <f>IF((C52=1),Idealtider!$K$3,IF((C52=2),Idealtider!$L$3,IF((C52=3),Idealtider!$M$3,IF((C52=4),Idealtider!$N$3,))))</f>
        <v>0</v>
      </c>
      <c r="I52" s="485">
        <f t="shared" si="21"/>
        <v>0.59027777777777757</v>
      </c>
      <c r="J52" s="486"/>
      <c r="K52" s="487">
        <f t="shared" si="11"/>
        <v>0</v>
      </c>
      <c r="L52" s="488">
        <f t="shared" si="12"/>
        <v>0</v>
      </c>
      <c r="M52" s="485">
        <f t="shared" si="13"/>
        <v>0.59374999999999978</v>
      </c>
      <c r="N52" s="325"/>
      <c r="O52" s="326">
        <f>Terræn!$J52</f>
        <v>0</v>
      </c>
      <c r="P52" s="327">
        <f t="shared" si="14"/>
        <v>0</v>
      </c>
      <c r="Q52" s="396">
        <f>IF((O52=0),((M52+Terræn!G52)+(12.5/3600)),(N52+(12.5/3600)))</f>
        <v>0.59722222222222199</v>
      </c>
      <c r="R52" s="325"/>
      <c r="S52" s="326">
        <f t="shared" si="15"/>
        <v>0</v>
      </c>
      <c r="T52" s="327">
        <f t="shared" si="16"/>
        <v>0</v>
      </c>
      <c r="U52" s="396">
        <f t="shared" si="17"/>
        <v>0.6006944444444442</v>
      </c>
      <c r="V52" s="325"/>
      <c r="W52" s="326">
        <f t="shared" si="18"/>
        <v>0</v>
      </c>
      <c r="X52" s="327">
        <f t="shared" si="19"/>
        <v>0</v>
      </c>
      <c r="Y52" s="329">
        <f t="shared" si="20"/>
        <v>0.60416666666666641</v>
      </c>
    </row>
    <row r="53" spans="1:25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515">
        <f>Startliste!D53</f>
        <v>0</v>
      </c>
      <c r="E53" s="483">
        <f>Startliste!E53</f>
        <v>0</v>
      </c>
      <c r="F53" s="444">
        <f>Startliste!F53</f>
        <v>0</v>
      </c>
      <c r="G53" s="445">
        <f>Startliste!G53</f>
        <v>0</v>
      </c>
      <c r="H53" s="484">
        <f>IF((C53=1),Idealtider!$K$3,IF((C53=2),Idealtider!$L$3,IF((C53=3),Idealtider!$M$3,IF((C53=4),Idealtider!$N$3,))))</f>
        <v>0</v>
      </c>
      <c r="I53" s="485">
        <f t="shared" si="21"/>
        <v>0.59374999999999978</v>
      </c>
      <c r="J53" s="486"/>
      <c r="K53" s="487">
        <f t="shared" si="11"/>
        <v>0</v>
      </c>
      <c r="L53" s="488">
        <f t="shared" si="12"/>
        <v>0</v>
      </c>
      <c r="M53" s="485">
        <f t="shared" si="13"/>
        <v>0.59722222222222199</v>
      </c>
      <c r="N53" s="325"/>
      <c r="O53" s="326">
        <f>Terræn!$J53</f>
        <v>0</v>
      </c>
      <c r="P53" s="327">
        <f t="shared" si="14"/>
        <v>0</v>
      </c>
      <c r="Q53" s="396">
        <f>IF((O53=0),((M53+Terræn!G53)+(12.5/3600)),(N53+(12.5/3600)))</f>
        <v>0.6006944444444442</v>
      </c>
      <c r="R53" s="325"/>
      <c r="S53" s="326">
        <f t="shared" si="15"/>
        <v>0</v>
      </c>
      <c r="T53" s="327">
        <f t="shared" si="16"/>
        <v>0</v>
      </c>
      <c r="U53" s="396">
        <f t="shared" si="17"/>
        <v>0.60416666666666641</v>
      </c>
      <c r="V53" s="325"/>
      <c r="W53" s="326">
        <f t="shared" si="18"/>
        <v>0</v>
      </c>
      <c r="X53" s="327">
        <f t="shared" si="19"/>
        <v>0</v>
      </c>
      <c r="Y53" s="329">
        <f t="shared" si="20"/>
        <v>0.60763888888888862</v>
      </c>
    </row>
    <row r="54" spans="1:25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515">
        <f>Startliste!D54</f>
        <v>0</v>
      </c>
      <c r="E54" s="483">
        <f>Startliste!E54</f>
        <v>0</v>
      </c>
      <c r="F54" s="444">
        <f>Startliste!F54</f>
        <v>0</v>
      </c>
      <c r="G54" s="445">
        <f>Startliste!G54</f>
        <v>0</v>
      </c>
      <c r="H54" s="484">
        <f>IF((C54=1),Idealtider!$K$3,IF((C54=2),Idealtider!$L$3,IF((C54=3),Idealtider!$M$3,IF((C54=4),Idealtider!$N$3,))))</f>
        <v>0</v>
      </c>
      <c r="I54" s="485">
        <f t="shared" si="21"/>
        <v>0.59722222222222199</v>
      </c>
      <c r="J54" s="486"/>
      <c r="K54" s="487">
        <f t="shared" si="11"/>
        <v>0</v>
      </c>
      <c r="L54" s="488">
        <f t="shared" si="12"/>
        <v>0</v>
      </c>
      <c r="M54" s="485">
        <f t="shared" si="13"/>
        <v>0.6006944444444442</v>
      </c>
      <c r="N54" s="325"/>
      <c r="O54" s="326">
        <f>Terræn!$J54</f>
        <v>0</v>
      </c>
      <c r="P54" s="327">
        <f t="shared" si="14"/>
        <v>0</v>
      </c>
      <c r="Q54" s="396">
        <f>IF((O54=0),((M54+Terræn!G54)+(12.5/3600)),(N54+(12.5/3600)))</f>
        <v>0.60416666666666641</v>
      </c>
      <c r="R54" s="325"/>
      <c r="S54" s="326">
        <f t="shared" si="15"/>
        <v>0</v>
      </c>
      <c r="T54" s="327">
        <f t="shared" si="16"/>
        <v>0</v>
      </c>
      <c r="U54" s="396">
        <f t="shared" si="17"/>
        <v>0.60763888888888862</v>
      </c>
      <c r="V54" s="325"/>
      <c r="W54" s="326">
        <f t="shared" si="18"/>
        <v>0</v>
      </c>
      <c r="X54" s="327">
        <f t="shared" si="19"/>
        <v>0</v>
      </c>
      <c r="Y54" s="329">
        <f t="shared" si="20"/>
        <v>0.61111111111111083</v>
      </c>
    </row>
    <row r="55" spans="1:25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515">
        <f>Startliste!D55</f>
        <v>0</v>
      </c>
      <c r="E55" s="483">
        <f>Startliste!E55</f>
        <v>0</v>
      </c>
      <c r="F55" s="444">
        <f>Startliste!F55</f>
        <v>0</v>
      </c>
      <c r="G55" s="445">
        <f>Startliste!G55</f>
        <v>0</v>
      </c>
      <c r="H55" s="484">
        <f>IF((C55=1),Idealtider!$K$3,IF((C55=2),Idealtider!$L$3,IF((C55=3),Idealtider!$M$3,IF((C55=4),Idealtider!$N$3,))))</f>
        <v>0</v>
      </c>
      <c r="I55" s="485">
        <f t="shared" si="21"/>
        <v>0.6006944444444442</v>
      </c>
      <c r="J55" s="486"/>
      <c r="K55" s="487">
        <f t="shared" si="11"/>
        <v>0</v>
      </c>
      <c r="L55" s="488">
        <f t="shared" si="12"/>
        <v>0</v>
      </c>
      <c r="M55" s="485">
        <f t="shared" si="13"/>
        <v>0.60416666666666641</v>
      </c>
      <c r="N55" s="325"/>
      <c r="O55" s="326">
        <f>Terræn!$J55</f>
        <v>0</v>
      </c>
      <c r="P55" s="327">
        <f t="shared" si="14"/>
        <v>0</v>
      </c>
      <c r="Q55" s="396">
        <f>IF((O55=0),((M55+Terræn!G55)+(12.5/3600)),(N55+(12.5/3600)))</f>
        <v>0.60763888888888862</v>
      </c>
      <c r="R55" s="325"/>
      <c r="S55" s="326">
        <f t="shared" si="15"/>
        <v>0</v>
      </c>
      <c r="T55" s="327">
        <f t="shared" si="16"/>
        <v>0</v>
      </c>
      <c r="U55" s="396">
        <f t="shared" si="17"/>
        <v>0.61111111111111083</v>
      </c>
      <c r="V55" s="325"/>
      <c r="W55" s="326">
        <f t="shared" si="18"/>
        <v>0</v>
      </c>
      <c r="X55" s="327">
        <f t="shared" si="19"/>
        <v>0</v>
      </c>
      <c r="Y55" s="329">
        <f t="shared" si="20"/>
        <v>0.61458333333333304</v>
      </c>
    </row>
    <row r="56" spans="1:25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515">
        <f>Startliste!D56</f>
        <v>0</v>
      </c>
      <c r="E56" s="483">
        <f>Startliste!E56</f>
        <v>0</v>
      </c>
      <c r="F56" s="444">
        <f>Startliste!F56</f>
        <v>0</v>
      </c>
      <c r="G56" s="445">
        <f>Startliste!G56</f>
        <v>0</v>
      </c>
      <c r="H56" s="484">
        <f>IF((C56=1),Idealtider!$K$3,IF((C56=2),Idealtider!$L$3,IF((C56=3),Idealtider!$M$3,IF((C56=4),Idealtider!$N$3,))))</f>
        <v>0</v>
      </c>
      <c r="I56" s="485">
        <f t="shared" si="21"/>
        <v>0.60416666666666641</v>
      </c>
      <c r="J56" s="486"/>
      <c r="K56" s="487">
        <f t="shared" si="11"/>
        <v>0</v>
      </c>
      <c r="L56" s="488">
        <f t="shared" si="12"/>
        <v>0</v>
      </c>
      <c r="M56" s="485">
        <f t="shared" si="13"/>
        <v>0.60763888888888862</v>
      </c>
      <c r="N56" s="325"/>
      <c r="O56" s="326">
        <f>Terræn!$J56</f>
        <v>0</v>
      </c>
      <c r="P56" s="327">
        <f t="shared" si="14"/>
        <v>0</v>
      </c>
      <c r="Q56" s="396">
        <f>IF((O56=0),((M56+Terræn!G56)+(12.5/3600)),(N56+(12.5/3600)))</f>
        <v>0.61111111111111083</v>
      </c>
      <c r="R56" s="325"/>
      <c r="S56" s="326">
        <f t="shared" si="15"/>
        <v>0</v>
      </c>
      <c r="T56" s="327">
        <f t="shared" si="16"/>
        <v>0</v>
      </c>
      <c r="U56" s="396">
        <f t="shared" si="17"/>
        <v>0.61458333333333304</v>
      </c>
      <c r="V56" s="325"/>
      <c r="W56" s="326">
        <f t="shared" si="18"/>
        <v>0</v>
      </c>
      <c r="X56" s="327">
        <f t="shared" si="19"/>
        <v>0</v>
      </c>
      <c r="Y56" s="329">
        <f t="shared" si="20"/>
        <v>0.61805555555555525</v>
      </c>
    </row>
    <row r="57" spans="1:25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515">
        <f>Startliste!D57</f>
        <v>0</v>
      </c>
      <c r="E57" s="483">
        <f>Startliste!E57</f>
        <v>0</v>
      </c>
      <c r="F57" s="444">
        <f>Startliste!F57</f>
        <v>0</v>
      </c>
      <c r="G57" s="445">
        <f>Startliste!G57</f>
        <v>0</v>
      </c>
      <c r="H57" s="484">
        <f>IF((C57=1),Idealtider!$K$3,IF((C57=2),Idealtider!$L$3,IF((C57=3),Idealtider!$M$3,IF((C57=4),Idealtider!$N$3,))))</f>
        <v>0</v>
      </c>
      <c r="I57" s="485">
        <f t="shared" si="21"/>
        <v>0.60763888888888862</v>
      </c>
      <c r="J57" s="486"/>
      <c r="K57" s="487">
        <f t="shared" si="11"/>
        <v>0</v>
      </c>
      <c r="L57" s="488">
        <f t="shared" si="12"/>
        <v>0</v>
      </c>
      <c r="M57" s="485">
        <f t="shared" si="13"/>
        <v>0.61111111111111083</v>
      </c>
      <c r="N57" s="325"/>
      <c r="O57" s="326">
        <f>Terræn!$J57</f>
        <v>0</v>
      </c>
      <c r="P57" s="327">
        <f t="shared" si="14"/>
        <v>0</v>
      </c>
      <c r="Q57" s="396">
        <f>IF((O57=0),((M57+Terræn!G57)+(12.5/3600)),(N57+(12.5/3600)))</f>
        <v>0.61458333333333304</v>
      </c>
      <c r="R57" s="325"/>
      <c r="S57" s="326">
        <f t="shared" si="15"/>
        <v>0</v>
      </c>
      <c r="T57" s="327">
        <f t="shared" si="16"/>
        <v>0</v>
      </c>
      <c r="U57" s="396">
        <f t="shared" si="17"/>
        <v>0.61805555555555525</v>
      </c>
      <c r="V57" s="325"/>
      <c r="W57" s="326">
        <f t="shared" si="18"/>
        <v>0</v>
      </c>
      <c r="X57" s="327">
        <f t="shared" si="19"/>
        <v>0</v>
      </c>
      <c r="Y57" s="329">
        <f t="shared" si="20"/>
        <v>0.62152777777777746</v>
      </c>
    </row>
    <row r="58" spans="1:25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515">
        <f>Startliste!D58</f>
        <v>0</v>
      </c>
      <c r="E58" s="483">
        <f>Startliste!E58</f>
        <v>0</v>
      </c>
      <c r="F58" s="444">
        <f>Startliste!F58</f>
        <v>0</v>
      </c>
      <c r="G58" s="445">
        <f>Startliste!G58</f>
        <v>0</v>
      </c>
      <c r="H58" s="484">
        <f>IF((C58=1),Idealtider!$K$3,IF((C58=2),Idealtider!$L$3,IF((C58=3),Idealtider!$M$3,IF((C58=4),Idealtider!$N$3,))))</f>
        <v>0</v>
      </c>
      <c r="I58" s="485">
        <f t="shared" si="21"/>
        <v>0.61111111111111083</v>
      </c>
      <c r="J58" s="486"/>
      <c r="K58" s="487">
        <f t="shared" si="11"/>
        <v>0</v>
      </c>
      <c r="L58" s="488">
        <f t="shared" si="12"/>
        <v>0</v>
      </c>
      <c r="M58" s="485">
        <f t="shared" si="13"/>
        <v>0.61458333333333304</v>
      </c>
      <c r="N58" s="325"/>
      <c r="O58" s="326">
        <f>Terræn!$J58</f>
        <v>0</v>
      </c>
      <c r="P58" s="327">
        <f t="shared" si="14"/>
        <v>0</v>
      </c>
      <c r="Q58" s="396">
        <f>IF((O58=0),((M58+Terræn!G58)+(12.5/3600)),(N58+(12.5/3600)))</f>
        <v>0.61805555555555525</v>
      </c>
      <c r="R58" s="325"/>
      <c r="S58" s="326">
        <f t="shared" si="15"/>
        <v>0</v>
      </c>
      <c r="T58" s="327">
        <f t="shared" si="16"/>
        <v>0</v>
      </c>
      <c r="U58" s="396">
        <f t="shared" si="17"/>
        <v>0.62152777777777746</v>
      </c>
      <c r="V58" s="325"/>
      <c r="W58" s="326">
        <f t="shared" si="18"/>
        <v>0</v>
      </c>
      <c r="X58" s="327">
        <f t="shared" si="19"/>
        <v>0</v>
      </c>
      <c r="Y58" s="329">
        <f t="shared" si="20"/>
        <v>0.62499999999999967</v>
      </c>
    </row>
    <row r="59" spans="1:25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515">
        <f>Startliste!D59</f>
        <v>0</v>
      </c>
      <c r="E59" s="483">
        <f>Startliste!E59</f>
        <v>0</v>
      </c>
      <c r="F59" s="444">
        <f>Startliste!F59</f>
        <v>0</v>
      </c>
      <c r="G59" s="445">
        <f>Startliste!G59</f>
        <v>0</v>
      </c>
      <c r="H59" s="484">
        <f>IF((C59=1),Idealtider!$K$3,IF((C59=2),Idealtider!$L$3,IF((C59=3),Idealtider!$M$3,IF((C59=4),Idealtider!$N$3,))))</f>
        <v>0</v>
      </c>
      <c r="I59" s="485">
        <f t="shared" si="21"/>
        <v>0.61458333333333304</v>
      </c>
      <c r="J59" s="486"/>
      <c r="K59" s="487">
        <f t="shared" si="11"/>
        <v>0</v>
      </c>
      <c r="L59" s="488">
        <f t="shared" si="12"/>
        <v>0</v>
      </c>
      <c r="M59" s="485">
        <f t="shared" si="13"/>
        <v>0.61805555555555525</v>
      </c>
      <c r="N59" s="325"/>
      <c r="O59" s="326">
        <f>Terræn!$J59</f>
        <v>0</v>
      </c>
      <c r="P59" s="327">
        <f t="shared" si="14"/>
        <v>0</v>
      </c>
      <c r="Q59" s="396">
        <f>IF((O59=0),((M59+Terræn!G59)+(12.5/3600)),(N59+(12.5/3600)))</f>
        <v>0.62152777777777746</v>
      </c>
      <c r="R59" s="325"/>
      <c r="S59" s="326">
        <f t="shared" si="15"/>
        <v>0</v>
      </c>
      <c r="T59" s="327">
        <f t="shared" si="16"/>
        <v>0</v>
      </c>
      <c r="U59" s="396">
        <f t="shared" si="17"/>
        <v>0.62499999999999967</v>
      </c>
      <c r="V59" s="325"/>
      <c r="W59" s="326">
        <f t="shared" si="18"/>
        <v>0</v>
      </c>
      <c r="X59" s="327">
        <f t="shared" si="19"/>
        <v>0</v>
      </c>
      <c r="Y59" s="329">
        <f t="shared" si="20"/>
        <v>0.62847222222222188</v>
      </c>
    </row>
    <row r="60" spans="1:25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515">
        <f>Startliste!D60</f>
        <v>0</v>
      </c>
      <c r="E60" s="483">
        <f>Startliste!E60</f>
        <v>0</v>
      </c>
      <c r="F60" s="444">
        <f>Startliste!F60</f>
        <v>0</v>
      </c>
      <c r="G60" s="445">
        <f>Startliste!G60</f>
        <v>0</v>
      </c>
      <c r="H60" s="484">
        <f>IF((C60=1),Idealtider!$K$3,IF((C60=2),Idealtider!$L$3,IF((C60=3),Idealtider!$M$3,IF((C60=4),Idealtider!$N$3,))))</f>
        <v>0</v>
      </c>
      <c r="I60" s="485">
        <f t="shared" ref="I60:I67" si="22">IF((D60=D59), (IF((D60=0), (I59+(12.5/3600)), I59)), (I59+(12.5/3600)))</f>
        <v>0.61805555555555525</v>
      </c>
      <c r="J60" s="486"/>
      <c r="K60" s="487">
        <f t="shared" ref="K60:K67" si="23">IF(((((J60-I60)-H60)-(2/216000))&lt;0),0,(((J60-I60)-H60)-(2/216000)))</f>
        <v>0</v>
      </c>
      <c r="L60" s="488">
        <f t="shared" si="12"/>
        <v>0</v>
      </c>
      <c r="M60" s="485">
        <f t="shared" ref="M60:M67" si="24">IF((K60=0),((I60+H60)+(12.5/3600)),(J60+(12.5/3600)))</f>
        <v>0.62152777777777746</v>
      </c>
      <c r="N60" s="325"/>
      <c r="O60" s="326">
        <f>Terræn!$J60</f>
        <v>0</v>
      </c>
      <c r="P60" s="327">
        <f t="shared" si="14"/>
        <v>0</v>
      </c>
      <c r="Q60" s="396">
        <f>IF((O60=0),((M60+Terræn!G60)+(12.5/3600)),(N60+(12.5/3600)))</f>
        <v>0.62499999999999967</v>
      </c>
      <c r="R60" s="325"/>
      <c r="S60" s="326">
        <f t="shared" ref="S60:S67" si="25">IF(((((R60-Q60)-H60)-(2/216000))&lt;0),0,(((R60-Q60)-H60)-(2/216000)))</f>
        <v>0</v>
      </c>
      <c r="T60" s="327">
        <f t="shared" si="16"/>
        <v>0</v>
      </c>
      <c r="U60" s="396">
        <f t="shared" ref="U60:U67" si="26">IF((S60=0),((Q60+H60)+(12.5/3600)),(R60+(12.5/3600)))</f>
        <v>0.62847222222222188</v>
      </c>
      <c r="V60" s="325"/>
      <c r="W60" s="326">
        <f t="shared" ref="W60:W67" si="27">IF(((((V60-U60)-H60)-(2/216000))&lt;0),0,(((V60-U60)-H60)-(2/216000)))</f>
        <v>0</v>
      </c>
      <c r="X60" s="327">
        <f t="shared" si="19"/>
        <v>0</v>
      </c>
      <c r="Y60" s="329">
        <f t="shared" ref="Y60:Y67" si="28">IF((W60=0),((U60+H60)+(12.5/3600)),(V60+(12.5/3600)))</f>
        <v>0.63194444444444409</v>
      </c>
    </row>
    <row r="61" spans="1:25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515">
        <f>Startliste!D61</f>
        <v>0</v>
      </c>
      <c r="E61" s="483">
        <f>Startliste!E61</f>
        <v>0</v>
      </c>
      <c r="F61" s="444">
        <f>Startliste!F61</f>
        <v>0</v>
      </c>
      <c r="G61" s="445">
        <f>Startliste!G61</f>
        <v>0</v>
      </c>
      <c r="H61" s="484">
        <f>IF((C61=1),Idealtider!$K$3,IF((C61=2),Idealtider!$L$3,IF((C61=3),Idealtider!$M$3,IF((C61=4),Idealtider!$N$3,))))</f>
        <v>0</v>
      </c>
      <c r="I61" s="485">
        <f t="shared" si="22"/>
        <v>0.62152777777777746</v>
      </c>
      <c r="J61" s="486"/>
      <c r="K61" s="487">
        <f t="shared" si="23"/>
        <v>0</v>
      </c>
      <c r="L61" s="488">
        <f t="shared" si="12"/>
        <v>0</v>
      </c>
      <c r="M61" s="485">
        <f t="shared" si="24"/>
        <v>0.62499999999999967</v>
      </c>
      <c r="N61" s="325"/>
      <c r="O61" s="326">
        <f>Terræn!$J61</f>
        <v>0</v>
      </c>
      <c r="P61" s="327">
        <f t="shared" si="14"/>
        <v>0</v>
      </c>
      <c r="Q61" s="396">
        <f>IF((O61=0),((M61+Terræn!G61)+(12.5/3600)),(N61+(12.5/3600)))</f>
        <v>0.62847222222222188</v>
      </c>
      <c r="R61" s="325"/>
      <c r="S61" s="326">
        <f t="shared" si="25"/>
        <v>0</v>
      </c>
      <c r="T61" s="327">
        <f t="shared" si="16"/>
        <v>0</v>
      </c>
      <c r="U61" s="396">
        <f t="shared" si="26"/>
        <v>0.63194444444444409</v>
      </c>
      <c r="V61" s="325"/>
      <c r="W61" s="326">
        <f t="shared" si="27"/>
        <v>0</v>
      </c>
      <c r="X61" s="327">
        <f t="shared" si="19"/>
        <v>0</v>
      </c>
      <c r="Y61" s="329">
        <f t="shared" si="28"/>
        <v>0.6354166666666663</v>
      </c>
    </row>
    <row r="62" spans="1:25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646">
        <f>Startliste!D62</f>
        <v>0</v>
      </c>
      <c r="E62" s="483">
        <f>Startliste!E62</f>
        <v>0</v>
      </c>
      <c r="F62" s="444">
        <f>Startliste!F62</f>
        <v>0</v>
      </c>
      <c r="G62" s="445">
        <f>Startliste!G62</f>
        <v>0</v>
      </c>
      <c r="H62" s="484">
        <f>IF((C62=1),Idealtider!$K$3,IF((C62=2),Idealtider!$L$3,IF((C62=3),Idealtider!$M$3,IF((C62=4),Idealtider!$N$3,))))</f>
        <v>0</v>
      </c>
      <c r="I62" s="485">
        <f t="shared" si="22"/>
        <v>0.62499999999999967</v>
      </c>
      <c r="J62" s="486"/>
      <c r="K62" s="487">
        <f t="shared" si="23"/>
        <v>0</v>
      </c>
      <c r="L62" s="488">
        <f t="shared" si="12"/>
        <v>0</v>
      </c>
      <c r="M62" s="485">
        <f t="shared" si="24"/>
        <v>0.62847222222222188</v>
      </c>
      <c r="N62" s="325"/>
      <c r="O62" s="326">
        <f>Terræn!$J62</f>
        <v>0</v>
      </c>
      <c r="P62" s="327">
        <f t="shared" si="14"/>
        <v>0</v>
      </c>
      <c r="Q62" s="396">
        <f>IF((O62=0),((M62+Terræn!G62)+(12.5/3600)),(N62+(12.5/3600)))</f>
        <v>0.63194444444444409</v>
      </c>
      <c r="R62" s="325"/>
      <c r="S62" s="326">
        <f t="shared" si="25"/>
        <v>0</v>
      </c>
      <c r="T62" s="327">
        <f t="shared" si="16"/>
        <v>0</v>
      </c>
      <c r="U62" s="396">
        <f t="shared" si="26"/>
        <v>0.6354166666666663</v>
      </c>
      <c r="V62" s="325"/>
      <c r="W62" s="326">
        <f t="shared" si="27"/>
        <v>0</v>
      </c>
      <c r="X62" s="327">
        <f t="shared" si="19"/>
        <v>0</v>
      </c>
      <c r="Y62" s="329">
        <f t="shared" si="28"/>
        <v>0.63888888888888851</v>
      </c>
    </row>
    <row r="63" spans="1:25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646">
        <f>Startliste!D63</f>
        <v>0</v>
      </c>
      <c r="E63" s="483">
        <f>Startliste!E63</f>
        <v>0</v>
      </c>
      <c r="F63" s="444">
        <f>Startliste!F63</f>
        <v>0</v>
      </c>
      <c r="G63" s="445">
        <f>Startliste!G63</f>
        <v>0</v>
      </c>
      <c r="H63" s="484">
        <f>IF((C63=1),Idealtider!$K$3,IF((C63=2),Idealtider!$L$3,IF((C63=3),Idealtider!$M$3,IF((C63=4),Idealtider!$N$3,))))</f>
        <v>0</v>
      </c>
      <c r="I63" s="485">
        <f t="shared" si="22"/>
        <v>0.62847222222222188</v>
      </c>
      <c r="J63" s="486"/>
      <c r="K63" s="487">
        <f t="shared" si="23"/>
        <v>0</v>
      </c>
      <c r="L63" s="488">
        <f t="shared" si="12"/>
        <v>0</v>
      </c>
      <c r="M63" s="485">
        <f t="shared" si="24"/>
        <v>0.63194444444444409</v>
      </c>
      <c r="N63" s="325"/>
      <c r="O63" s="326">
        <f>Terræn!$J63</f>
        <v>0</v>
      </c>
      <c r="P63" s="327">
        <f t="shared" si="14"/>
        <v>0</v>
      </c>
      <c r="Q63" s="396">
        <f>IF((O63=0),((M63+Terræn!G63)+(12.5/3600)),(N63+(12.5/3600)))</f>
        <v>0.6354166666666663</v>
      </c>
      <c r="R63" s="325"/>
      <c r="S63" s="326">
        <f t="shared" si="25"/>
        <v>0</v>
      </c>
      <c r="T63" s="327">
        <f t="shared" si="16"/>
        <v>0</v>
      </c>
      <c r="U63" s="396">
        <f t="shared" si="26"/>
        <v>0.63888888888888851</v>
      </c>
      <c r="V63" s="325"/>
      <c r="W63" s="326">
        <f t="shared" si="27"/>
        <v>0</v>
      </c>
      <c r="X63" s="327">
        <f t="shared" si="19"/>
        <v>0</v>
      </c>
      <c r="Y63" s="329">
        <f t="shared" si="28"/>
        <v>0.64236111111111072</v>
      </c>
    </row>
    <row r="64" spans="1:25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646">
        <f>Startliste!D64</f>
        <v>0</v>
      </c>
      <c r="E64" s="483">
        <f>Startliste!E64</f>
        <v>0</v>
      </c>
      <c r="F64" s="444">
        <f>Startliste!F64</f>
        <v>0</v>
      </c>
      <c r="G64" s="445">
        <f>Startliste!G64</f>
        <v>0</v>
      </c>
      <c r="H64" s="484">
        <f>IF((C64=1),Idealtider!$K$3,IF((C64=2),Idealtider!$L$3,IF((C64=3),Idealtider!$M$3,IF((C64=4),Idealtider!$N$3,))))</f>
        <v>0</v>
      </c>
      <c r="I64" s="485">
        <f t="shared" si="22"/>
        <v>0.63194444444444409</v>
      </c>
      <c r="J64" s="486"/>
      <c r="K64" s="487">
        <f t="shared" si="23"/>
        <v>0</v>
      </c>
      <c r="L64" s="488">
        <f t="shared" si="12"/>
        <v>0</v>
      </c>
      <c r="M64" s="485">
        <f t="shared" si="24"/>
        <v>0.6354166666666663</v>
      </c>
      <c r="N64" s="325"/>
      <c r="O64" s="326">
        <f>Terræn!$J64</f>
        <v>0</v>
      </c>
      <c r="P64" s="327">
        <f t="shared" si="14"/>
        <v>0</v>
      </c>
      <c r="Q64" s="396">
        <f>IF((O64=0),((M64+Terræn!G64)+(12.5/3600)),(N64+(12.5/3600)))</f>
        <v>0.63888888888888851</v>
      </c>
      <c r="R64" s="325"/>
      <c r="S64" s="326">
        <f t="shared" si="25"/>
        <v>0</v>
      </c>
      <c r="T64" s="327">
        <f t="shared" si="16"/>
        <v>0</v>
      </c>
      <c r="U64" s="396">
        <f t="shared" si="26"/>
        <v>0.64236111111111072</v>
      </c>
      <c r="V64" s="325"/>
      <c r="W64" s="326">
        <f t="shared" si="27"/>
        <v>0</v>
      </c>
      <c r="X64" s="327">
        <f t="shared" si="19"/>
        <v>0</v>
      </c>
      <c r="Y64" s="329">
        <f t="shared" si="28"/>
        <v>0.64583333333333293</v>
      </c>
    </row>
    <row r="65" spans="1:25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646">
        <f>Startliste!D65</f>
        <v>0</v>
      </c>
      <c r="E65" s="483">
        <f>Startliste!E65</f>
        <v>0</v>
      </c>
      <c r="F65" s="444">
        <f>Startliste!F65</f>
        <v>0</v>
      </c>
      <c r="G65" s="445">
        <f>Startliste!G65</f>
        <v>0</v>
      </c>
      <c r="H65" s="484">
        <f>IF((C65=1),Idealtider!$K$3,IF((C65=2),Idealtider!$L$3,IF((C65=3),Idealtider!$M$3,IF((C65=4),Idealtider!$N$3,))))</f>
        <v>0</v>
      </c>
      <c r="I65" s="485">
        <f t="shared" si="22"/>
        <v>0.6354166666666663</v>
      </c>
      <c r="J65" s="486"/>
      <c r="K65" s="487">
        <f t="shared" si="23"/>
        <v>0</v>
      </c>
      <c r="L65" s="488">
        <f t="shared" si="12"/>
        <v>0</v>
      </c>
      <c r="M65" s="485">
        <f t="shared" si="24"/>
        <v>0.63888888888888851</v>
      </c>
      <c r="N65" s="325"/>
      <c r="O65" s="326">
        <f>Terræn!$J65</f>
        <v>0</v>
      </c>
      <c r="P65" s="327">
        <f t="shared" si="14"/>
        <v>0</v>
      </c>
      <c r="Q65" s="396">
        <f>IF((O65=0),((M65+Terræn!G65)+(12.5/3600)),(N65+(12.5/3600)))</f>
        <v>0.64236111111111072</v>
      </c>
      <c r="R65" s="325"/>
      <c r="S65" s="326">
        <f t="shared" si="25"/>
        <v>0</v>
      </c>
      <c r="T65" s="327">
        <f t="shared" si="16"/>
        <v>0</v>
      </c>
      <c r="U65" s="396">
        <f t="shared" si="26"/>
        <v>0.64583333333333293</v>
      </c>
      <c r="V65" s="325"/>
      <c r="W65" s="326">
        <f t="shared" si="27"/>
        <v>0</v>
      </c>
      <c r="X65" s="327">
        <f t="shared" si="19"/>
        <v>0</v>
      </c>
      <c r="Y65" s="329">
        <f t="shared" si="28"/>
        <v>0.64930555555555514</v>
      </c>
    </row>
    <row r="66" spans="1:25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646">
        <f>Startliste!D66</f>
        <v>0</v>
      </c>
      <c r="E66" s="483">
        <f>Startliste!E66</f>
        <v>0</v>
      </c>
      <c r="F66" s="444">
        <f>Startliste!F66</f>
        <v>0</v>
      </c>
      <c r="G66" s="445">
        <f>Startliste!G66</f>
        <v>0</v>
      </c>
      <c r="H66" s="484">
        <f>IF((C66=1),Idealtider!$K$3,IF((C66=2),Idealtider!$L$3,IF((C66=3),Idealtider!$M$3,IF((C66=4),Idealtider!$N$3,))))</f>
        <v>0</v>
      </c>
      <c r="I66" s="485">
        <f t="shared" si="22"/>
        <v>0.63888888888888851</v>
      </c>
      <c r="J66" s="486"/>
      <c r="K66" s="487">
        <f t="shared" si="23"/>
        <v>0</v>
      </c>
      <c r="L66" s="488">
        <f t="shared" si="12"/>
        <v>0</v>
      </c>
      <c r="M66" s="485">
        <f t="shared" si="24"/>
        <v>0.64236111111111072</v>
      </c>
      <c r="N66" s="325"/>
      <c r="O66" s="326">
        <f>Terræn!$J66</f>
        <v>0</v>
      </c>
      <c r="P66" s="327">
        <f t="shared" si="14"/>
        <v>0</v>
      </c>
      <c r="Q66" s="396">
        <f>IF((O66=0),((M66+Terræn!G66)+(12.5/3600)),(N66+(12.5/3600)))</f>
        <v>0.64583333333333293</v>
      </c>
      <c r="R66" s="325"/>
      <c r="S66" s="326">
        <f t="shared" si="25"/>
        <v>0</v>
      </c>
      <c r="T66" s="327">
        <f t="shared" si="16"/>
        <v>0</v>
      </c>
      <c r="U66" s="396">
        <f t="shared" si="26"/>
        <v>0.64930555555555514</v>
      </c>
      <c r="V66" s="325"/>
      <c r="W66" s="326">
        <f t="shared" si="27"/>
        <v>0</v>
      </c>
      <c r="X66" s="327">
        <f t="shared" si="19"/>
        <v>0</v>
      </c>
      <c r="Y66" s="329">
        <f t="shared" si="28"/>
        <v>0.65277777777777735</v>
      </c>
    </row>
    <row r="67" spans="1:25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646">
        <f>Startliste!D67</f>
        <v>0</v>
      </c>
      <c r="E67" s="483">
        <f>Startliste!E67</f>
        <v>0</v>
      </c>
      <c r="F67" s="444">
        <f>Startliste!F67</f>
        <v>0</v>
      </c>
      <c r="G67" s="445">
        <f>Startliste!G67</f>
        <v>0</v>
      </c>
      <c r="H67" s="484">
        <f>IF((C67=1),Idealtider!$K$3,IF((C67=2),Idealtider!$L$3,IF((C67=3),Idealtider!$M$3,IF((C67=4),Idealtider!$N$3,))))</f>
        <v>0</v>
      </c>
      <c r="I67" s="485">
        <f t="shared" si="22"/>
        <v>0.64236111111111072</v>
      </c>
      <c r="J67" s="486"/>
      <c r="K67" s="487">
        <f t="shared" si="23"/>
        <v>0</v>
      </c>
      <c r="L67" s="488">
        <f t="shared" si="12"/>
        <v>0</v>
      </c>
      <c r="M67" s="485">
        <f t="shared" si="24"/>
        <v>0.64583333333333293</v>
      </c>
      <c r="N67" s="325"/>
      <c r="O67" s="326">
        <f>Terræn!$J67</f>
        <v>0</v>
      </c>
      <c r="P67" s="327">
        <f t="shared" si="14"/>
        <v>0</v>
      </c>
      <c r="Q67" s="396">
        <f>IF((O67=0),((M67+Terræn!G67)+(12.5/3600)),(N67+(12.5/3600)))</f>
        <v>0.64930555555555514</v>
      </c>
      <c r="R67" s="325"/>
      <c r="S67" s="326">
        <f t="shared" si="25"/>
        <v>0</v>
      </c>
      <c r="T67" s="327">
        <f t="shared" si="16"/>
        <v>0</v>
      </c>
      <c r="U67" s="396">
        <f t="shared" si="26"/>
        <v>0.65277777777777735</v>
      </c>
      <c r="V67" s="325"/>
      <c r="W67" s="326">
        <f t="shared" si="27"/>
        <v>0</v>
      </c>
      <c r="X67" s="327">
        <f t="shared" si="19"/>
        <v>0</v>
      </c>
      <c r="Y67" s="329">
        <f t="shared" si="28"/>
        <v>0.65624999999999956</v>
      </c>
    </row>
    <row r="68" spans="1:25" x14ac:dyDescent="0.2">
      <c r="A68" s="336"/>
      <c r="B68" s="337"/>
      <c r="C68" s="336"/>
      <c r="D68" s="338"/>
      <c r="E68" s="300"/>
      <c r="F68" s="339"/>
      <c r="G68" s="340"/>
      <c r="H68" s="341"/>
      <c r="I68" s="342"/>
      <c r="J68" s="343"/>
      <c r="K68" s="344"/>
      <c r="L68" s="345"/>
      <c r="M68" s="342"/>
      <c r="N68" s="325"/>
      <c r="O68" s="326"/>
      <c r="P68" s="327"/>
      <c r="Q68" s="396"/>
      <c r="R68" s="325"/>
      <c r="S68" s="326"/>
      <c r="T68" s="327"/>
      <c r="U68" s="396"/>
      <c r="V68" s="325"/>
      <c r="W68" s="326"/>
      <c r="X68" s="327"/>
      <c r="Y68" s="329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34" max="2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8"/>
  <sheetViews>
    <sheetView view="pageBreakPreview" zoomScale="85" zoomScaleNormal="100" zoomScaleSheetLayoutView="85" workbookViewId="0">
      <selection activeCell="I6" sqref="I6"/>
    </sheetView>
  </sheetViews>
  <sheetFormatPr defaultRowHeight="12.75" x14ac:dyDescent="0.2"/>
  <cols>
    <col min="1" max="1" width="8.28515625" style="70" customWidth="1"/>
    <col min="2" max="2" width="4.42578125" style="54" customWidth="1"/>
    <col min="3" max="3" width="4" style="70" customWidth="1"/>
    <col min="4" max="4" width="15.7109375" style="54" customWidth="1"/>
    <col min="5" max="5" width="14.7109375" style="34" customWidth="1"/>
    <col min="6" max="6" width="24.7109375" style="46" bestFit="1" customWidth="1"/>
    <col min="7" max="7" width="33.140625" customWidth="1"/>
  </cols>
  <sheetData>
    <row r="1" spans="1:7" ht="39" customHeight="1" x14ac:dyDescent="0.2">
      <c r="A1" s="311" t="s">
        <v>228</v>
      </c>
      <c r="B1" s="715" t="s">
        <v>229</v>
      </c>
      <c r="C1" s="716"/>
      <c r="D1" s="311" t="str">
        <f>Startliste!E1</f>
        <v>Fornavn</v>
      </c>
      <c r="E1" s="311" t="str">
        <f>Startliste!F1</f>
        <v>Efternavn</v>
      </c>
      <c r="F1" s="311" t="str">
        <f>Startliste!G1</f>
        <v>Hest</v>
      </c>
      <c r="G1" s="555" t="s">
        <v>259</v>
      </c>
    </row>
    <row r="2" spans="1:7" ht="26.45" customHeight="1" x14ac:dyDescent="0.2">
      <c r="A2" s="155">
        <f>Startliste!A2</f>
        <v>1</v>
      </c>
      <c r="B2" s="95" t="str">
        <f>Startliste!B2</f>
        <v>AL</v>
      </c>
      <c r="C2" s="94">
        <f>Startliste!C2</f>
        <v>0</v>
      </c>
      <c r="D2" s="95">
        <f>Startliste!E2</f>
        <v>0</v>
      </c>
      <c r="E2" s="87">
        <f>Startliste!F2</f>
        <v>0</v>
      </c>
      <c r="F2" s="96">
        <f>Startliste!G2</f>
        <v>0</v>
      </c>
      <c r="G2" s="295"/>
    </row>
    <row r="3" spans="1:7" ht="26.45" customHeight="1" x14ac:dyDescent="0.2">
      <c r="A3" s="155">
        <f>Startliste!A3</f>
        <v>2</v>
      </c>
      <c r="B3" s="103" t="str">
        <f>Startliste!B3</f>
        <v>AL</v>
      </c>
      <c r="C3" s="102">
        <f>Startliste!C3</f>
        <v>0</v>
      </c>
      <c r="D3" s="103">
        <f>Startliste!E3</f>
        <v>0</v>
      </c>
      <c r="E3" s="89">
        <f>Startliste!F3</f>
        <v>0</v>
      </c>
      <c r="F3" s="104">
        <f>Startliste!G3</f>
        <v>0</v>
      </c>
      <c r="G3" s="295"/>
    </row>
    <row r="4" spans="1:7" ht="26.45" customHeight="1" x14ac:dyDescent="0.2">
      <c r="A4" s="155">
        <f>Startliste!A4</f>
        <v>3</v>
      </c>
      <c r="B4" s="103" t="str">
        <f>Startliste!B4</f>
        <v>AL</v>
      </c>
      <c r="C4" s="102">
        <f>Startliste!C4</f>
        <v>0</v>
      </c>
      <c r="D4" s="103">
        <f>Startliste!E4</f>
        <v>0</v>
      </c>
      <c r="E4" s="89">
        <f>Startliste!F4</f>
        <v>0</v>
      </c>
      <c r="F4" s="104">
        <f>Startliste!G4</f>
        <v>0</v>
      </c>
      <c r="G4" s="295"/>
    </row>
    <row r="5" spans="1:7" ht="26.45" customHeight="1" x14ac:dyDescent="0.2">
      <c r="A5" s="155">
        <f>Startliste!A5</f>
        <v>4</v>
      </c>
      <c r="B5" s="103" t="str">
        <f>Startliste!B5</f>
        <v>AL</v>
      </c>
      <c r="C5" s="102">
        <f>Startliste!C5</f>
        <v>0</v>
      </c>
      <c r="D5" s="103">
        <f>Startliste!E5</f>
        <v>0</v>
      </c>
      <c r="E5" s="89">
        <f>Startliste!F5</f>
        <v>0</v>
      </c>
      <c r="F5" s="104">
        <f>Startliste!G5</f>
        <v>0</v>
      </c>
      <c r="G5" s="295"/>
    </row>
    <row r="6" spans="1:7" ht="26.45" customHeight="1" x14ac:dyDescent="0.2">
      <c r="A6" s="155">
        <f>Startliste!A6</f>
        <v>5</v>
      </c>
      <c r="B6" s="103" t="str">
        <f>Startliste!B6</f>
        <v>AL</v>
      </c>
      <c r="C6" s="102">
        <f>Startliste!C6</f>
        <v>0</v>
      </c>
      <c r="D6" s="103">
        <f>Startliste!E6</f>
        <v>0</v>
      </c>
      <c r="E6" s="89">
        <f>Startliste!F6</f>
        <v>0</v>
      </c>
      <c r="F6" s="104">
        <f>Startliste!G6</f>
        <v>0</v>
      </c>
      <c r="G6" s="295"/>
    </row>
    <row r="7" spans="1:7" ht="26.45" customHeight="1" x14ac:dyDescent="0.2">
      <c r="A7" s="155">
        <f>Startliste!A7</f>
        <v>6</v>
      </c>
      <c r="B7" s="103" t="str">
        <f>Startliste!B7</f>
        <v>AL</v>
      </c>
      <c r="C7" s="102">
        <f>Startliste!C7</f>
        <v>0</v>
      </c>
      <c r="D7" s="103">
        <f>Startliste!E7</f>
        <v>0</v>
      </c>
      <c r="E7" s="89">
        <f>Startliste!F7</f>
        <v>0</v>
      </c>
      <c r="F7" s="104">
        <f>Startliste!G7</f>
        <v>0</v>
      </c>
      <c r="G7" s="295"/>
    </row>
    <row r="8" spans="1:7" ht="26.45" customHeight="1" x14ac:dyDescent="0.2">
      <c r="A8" s="155">
        <f>Startliste!A8</f>
        <v>7</v>
      </c>
      <c r="B8" s="103" t="str">
        <f>Startliste!B8</f>
        <v>AL</v>
      </c>
      <c r="C8" s="102">
        <f>Startliste!C8</f>
        <v>0</v>
      </c>
      <c r="D8" s="103">
        <f>Startliste!E8</f>
        <v>0</v>
      </c>
      <c r="E8" s="89">
        <f>Startliste!F8</f>
        <v>0</v>
      </c>
      <c r="F8" s="104">
        <f>Startliste!G8</f>
        <v>0</v>
      </c>
      <c r="G8" s="295"/>
    </row>
    <row r="9" spans="1:7" ht="26.45" customHeight="1" x14ac:dyDescent="0.2">
      <c r="A9" s="155">
        <f>Startliste!A9</f>
        <v>8</v>
      </c>
      <c r="B9" s="103" t="str">
        <f>Startliste!B9</f>
        <v>AL</v>
      </c>
      <c r="C9" s="102">
        <f>Startliste!C9</f>
        <v>0</v>
      </c>
      <c r="D9" s="103">
        <f>Startliste!E9</f>
        <v>0</v>
      </c>
      <c r="E9" s="89">
        <f>Startliste!F9</f>
        <v>0</v>
      </c>
      <c r="F9" s="104">
        <f>Startliste!G9</f>
        <v>0</v>
      </c>
      <c r="G9" s="295"/>
    </row>
    <row r="10" spans="1:7" ht="26.45" customHeight="1" x14ac:dyDescent="0.2">
      <c r="A10" s="155">
        <f>Startliste!A10</f>
        <v>9</v>
      </c>
      <c r="B10" s="103" t="str">
        <f>Startliste!B10</f>
        <v>AL</v>
      </c>
      <c r="C10" s="102">
        <f>Startliste!C10</f>
        <v>0</v>
      </c>
      <c r="D10" s="103">
        <f>Startliste!E10</f>
        <v>0</v>
      </c>
      <c r="E10" s="89">
        <f>Startliste!F10</f>
        <v>0</v>
      </c>
      <c r="F10" s="104">
        <f>Startliste!G10</f>
        <v>0</v>
      </c>
      <c r="G10" s="295"/>
    </row>
    <row r="11" spans="1:7" ht="26.45" customHeight="1" x14ac:dyDescent="0.2">
      <c r="A11" s="155">
        <f>Startliste!A11</f>
        <v>10</v>
      </c>
      <c r="B11" s="103" t="str">
        <f>Startliste!B11</f>
        <v>AL</v>
      </c>
      <c r="C11" s="102">
        <f>Startliste!C11</f>
        <v>0</v>
      </c>
      <c r="D11" s="103">
        <f>Startliste!E11</f>
        <v>0</v>
      </c>
      <c r="E11" s="89">
        <f>Startliste!F11</f>
        <v>0</v>
      </c>
      <c r="F11" s="104">
        <f>Startliste!G11</f>
        <v>0</v>
      </c>
      <c r="G11" s="295"/>
    </row>
    <row r="12" spans="1:7" ht="26.45" customHeight="1" x14ac:dyDescent="0.2">
      <c r="A12" s="155">
        <f>Startliste!A12</f>
        <v>11</v>
      </c>
      <c r="B12" s="103" t="str">
        <f>Startliste!B12</f>
        <v>AL</v>
      </c>
      <c r="C12" s="102">
        <f>Startliste!C12</f>
        <v>0</v>
      </c>
      <c r="D12" s="103">
        <f>Startliste!E12</f>
        <v>0</v>
      </c>
      <c r="E12" s="89">
        <f>Startliste!F12</f>
        <v>0</v>
      </c>
      <c r="F12" s="104">
        <f>Startliste!G12</f>
        <v>0</v>
      </c>
      <c r="G12" s="295"/>
    </row>
    <row r="13" spans="1:7" ht="26.45" customHeight="1" x14ac:dyDescent="0.2">
      <c r="A13" s="155">
        <f>Startliste!A13</f>
        <v>12</v>
      </c>
      <c r="B13" s="103" t="str">
        <f>Startliste!B13</f>
        <v>AL</v>
      </c>
      <c r="C13" s="102">
        <f>Startliste!C13</f>
        <v>0</v>
      </c>
      <c r="D13" s="103">
        <f>Startliste!E13</f>
        <v>0</v>
      </c>
      <c r="E13" s="89">
        <f>Startliste!F13</f>
        <v>0</v>
      </c>
      <c r="F13" s="104">
        <f>Startliste!G13</f>
        <v>0</v>
      </c>
      <c r="G13" s="295"/>
    </row>
    <row r="14" spans="1:7" ht="26.45" customHeight="1" x14ac:dyDescent="0.2">
      <c r="A14" s="155">
        <f>Startliste!A14</f>
        <v>13</v>
      </c>
      <c r="B14" s="103" t="str">
        <f>Startliste!B14</f>
        <v>AL</v>
      </c>
      <c r="C14" s="102">
        <f>Startliste!C14</f>
        <v>0</v>
      </c>
      <c r="D14" s="103">
        <f>Startliste!E14</f>
        <v>0</v>
      </c>
      <c r="E14" s="89">
        <f>Startliste!F14</f>
        <v>0</v>
      </c>
      <c r="F14" s="104">
        <f>Startliste!G14</f>
        <v>0</v>
      </c>
      <c r="G14" s="295"/>
    </row>
    <row r="15" spans="1:7" ht="26.45" customHeight="1" x14ac:dyDescent="0.2">
      <c r="A15" s="155">
        <f>Startliste!A15</f>
        <v>14</v>
      </c>
      <c r="B15" s="103" t="str">
        <f>Startliste!B15</f>
        <v>AL</v>
      </c>
      <c r="C15" s="102">
        <f>Startliste!C15</f>
        <v>0</v>
      </c>
      <c r="D15" s="103">
        <f>Startliste!E15</f>
        <v>0</v>
      </c>
      <c r="E15" s="89">
        <f>Startliste!F15</f>
        <v>0</v>
      </c>
      <c r="F15" s="104">
        <f>Startliste!G15</f>
        <v>0</v>
      </c>
      <c r="G15" s="295"/>
    </row>
    <row r="16" spans="1:7" ht="26.45" customHeight="1" x14ac:dyDescent="0.2">
      <c r="A16" s="155">
        <f>Startliste!A16</f>
        <v>15</v>
      </c>
      <c r="B16" s="103" t="str">
        <f>Startliste!B16</f>
        <v>AL</v>
      </c>
      <c r="C16" s="102">
        <f>Startliste!C16</f>
        <v>0</v>
      </c>
      <c r="D16" s="103">
        <f>Startliste!E16</f>
        <v>0</v>
      </c>
      <c r="E16" s="89">
        <f>Startliste!F16</f>
        <v>0</v>
      </c>
      <c r="F16" s="104">
        <f>Startliste!G16</f>
        <v>0</v>
      </c>
      <c r="G16" s="295"/>
    </row>
    <row r="17" spans="1:7" ht="26.45" customHeight="1" x14ac:dyDescent="0.2">
      <c r="A17" s="155">
        <f>Startliste!A17</f>
        <v>16</v>
      </c>
      <c r="B17" s="103" t="str">
        <f>Startliste!B17</f>
        <v>AL</v>
      </c>
      <c r="C17" s="102">
        <f>Startliste!C17</f>
        <v>0</v>
      </c>
      <c r="D17" s="103">
        <f>Startliste!E17</f>
        <v>0</v>
      </c>
      <c r="E17" s="89">
        <f>Startliste!F17</f>
        <v>0</v>
      </c>
      <c r="F17" s="104">
        <f>Startliste!G17</f>
        <v>0</v>
      </c>
      <c r="G17" s="295"/>
    </row>
    <row r="18" spans="1:7" ht="26.45" customHeight="1" x14ac:dyDescent="0.2">
      <c r="A18" s="155">
        <f>Startliste!A18</f>
        <v>17</v>
      </c>
      <c r="B18" s="103" t="str">
        <f>Startliste!B18</f>
        <v>AL</v>
      </c>
      <c r="C18" s="102">
        <f>Startliste!C18</f>
        <v>0</v>
      </c>
      <c r="D18" s="103">
        <f>Startliste!E18</f>
        <v>0</v>
      </c>
      <c r="E18" s="89">
        <f>Startliste!F18</f>
        <v>0</v>
      </c>
      <c r="F18" s="104">
        <f>Startliste!G18</f>
        <v>0</v>
      </c>
      <c r="G18" s="295"/>
    </row>
    <row r="19" spans="1:7" ht="26.45" customHeight="1" x14ac:dyDescent="0.2">
      <c r="A19" s="155">
        <f>Startliste!A19</f>
        <v>18</v>
      </c>
      <c r="B19" s="103" t="str">
        <f>Startliste!B19</f>
        <v>AL</v>
      </c>
      <c r="C19" s="102">
        <f>Startliste!C19</f>
        <v>0</v>
      </c>
      <c r="D19" s="103">
        <f>Startliste!E19</f>
        <v>0</v>
      </c>
      <c r="E19" s="89">
        <f>Startliste!F19</f>
        <v>0</v>
      </c>
      <c r="F19" s="104">
        <f>Startliste!G19</f>
        <v>0</v>
      </c>
      <c r="G19" s="295"/>
    </row>
    <row r="20" spans="1:7" ht="26.45" customHeight="1" x14ac:dyDescent="0.2">
      <c r="A20" s="155">
        <f>Startliste!A20</f>
        <v>19</v>
      </c>
      <c r="B20" s="103" t="str">
        <f>Startliste!B20</f>
        <v>AL</v>
      </c>
      <c r="C20" s="102">
        <f>Startliste!C20</f>
        <v>0</v>
      </c>
      <c r="D20" s="103">
        <f>Startliste!E20</f>
        <v>0</v>
      </c>
      <c r="E20" s="89">
        <f>Startliste!F20</f>
        <v>0</v>
      </c>
      <c r="F20" s="104">
        <f>Startliste!G20</f>
        <v>0</v>
      </c>
      <c r="G20" s="295"/>
    </row>
    <row r="21" spans="1:7" ht="26.45" customHeight="1" x14ac:dyDescent="0.2">
      <c r="A21" s="155">
        <f>Startliste!A21</f>
        <v>20</v>
      </c>
      <c r="B21" s="103" t="str">
        <f>Startliste!B21</f>
        <v>AL</v>
      </c>
      <c r="C21" s="102">
        <f>Startliste!C21</f>
        <v>0</v>
      </c>
      <c r="D21" s="103">
        <f>Startliste!E21</f>
        <v>0</v>
      </c>
      <c r="E21" s="89">
        <f>Startliste!F21</f>
        <v>0</v>
      </c>
      <c r="F21" s="104">
        <f>Startliste!G21</f>
        <v>0</v>
      </c>
      <c r="G21" s="295"/>
    </row>
    <row r="22" spans="1:7" ht="26.45" customHeight="1" x14ac:dyDescent="0.2">
      <c r="A22" s="155">
        <f>Startliste!A22</f>
        <v>21</v>
      </c>
      <c r="B22" s="103" t="str">
        <f>Startliste!B22</f>
        <v>AL</v>
      </c>
      <c r="C22" s="102">
        <f>Startliste!C22</f>
        <v>0</v>
      </c>
      <c r="D22" s="103">
        <f>Startliste!E22</f>
        <v>0</v>
      </c>
      <c r="E22" s="89">
        <f>Startliste!F22</f>
        <v>0</v>
      </c>
      <c r="F22" s="104">
        <f>Startliste!G22</f>
        <v>0</v>
      </c>
      <c r="G22" s="295"/>
    </row>
    <row r="23" spans="1:7" ht="26.45" customHeight="1" x14ac:dyDescent="0.2">
      <c r="A23" s="155">
        <f>Startliste!A23</f>
        <v>22</v>
      </c>
      <c r="B23" s="103" t="str">
        <f>Startliste!B23</f>
        <v>AL</v>
      </c>
      <c r="C23" s="102">
        <f>Startliste!C23</f>
        <v>0</v>
      </c>
      <c r="D23" s="103">
        <f>Startliste!E23</f>
        <v>0</v>
      </c>
      <c r="E23" s="89">
        <f>Startliste!F23</f>
        <v>0</v>
      </c>
      <c r="F23" s="104">
        <f>Startliste!G23</f>
        <v>0</v>
      </c>
      <c r="G23" s="295"/>
    </row>
    <row r="24" spans="1:7" ht="26.45" customHeight="1" x14ac:dyDescent="0.2">
      <c r="A24" s="155">
        <f>Startliste!A24</f>
        <v>23</v>
      </c>
      <c r="B24" s="103" t="str">
        <f>Startliste!B24</f>
        <v>AL</v>
      </c>
      <c r="C24" s="102">
        <f>Startliste!C24</f>
        <v>0</v>
      </c>
      <c r="D24" s="103">
        <f>Startliste!E24</f>
        <v>0</v>
      </c>
      <c r="E24" s="89">
        <f>Startliste!F24</f>
        <v>0</v>
      </c>
      <c r="F24" s="104">
        <f>Startliste!G24</f>
        <v>0</v>
      </c>
      <c r="G24" s="295"/>
    </row>
    <row r="25" spans="1:7" ht="26.45" customHeight="1" x14ac:dyDescent="0.2">
      <c r="A25" s="155">
        <f>Startliste!A25</f>
        <v>24</v>
      </c>
      <c r="B25" s="103" t="str">
        <f>Startliste!B25</f>
        <v>AL</v>
      </c>
      <c r="C25" s="102">
        <f>Startliste!C25</f>
        <v>0</v>
      </c>
      <c r="D25" s="103">
        <f>Startliste!E25</f>
        <v>0</v>
      </c>
      <c r="E25" s="89">
        <f>Startliste!F25</f>
        <v>0</v>
      </c>
      <c r="F25" s="104">
        <f>Startliste!G25</f>
        <v>0</v>
      </c>
      <c r="G25" s="295"/>
    </row>
    <row r="26" spans="1:7" ht="26.45" customHeight="1" x14ac:dyDescent="0.2">
      <c r="A26" s="155">
        <f>Startliste!A26</f>
        <v>25</v>
      </c>
      <c r="B26" s="103" t="str">
        <f>Startliste!B26</f>
        <v>AL</v>
      </c>
      <c r="C26" s="102">
        <f>Startliste!C26</f>
        <v>0</v>
      </c>
      <c r="D26" s="296">
        <f>Startliste!E26</f>
        <v>0</v>
      </c>
      <c r="E26" s="89">
        <f>Startliste!F26</f>
        <v>0</v>
      </c>
      <c r="F26" s="104">
        <f>Startliste!G26</f>
        <v>0</v>
      </c>
      <c r="G26" s="295"/>
    </row>
    <row r="27" spans="1:7" ht="26.45" customHeight="1" x14ac:dyDescent="0.2">
      <c r="A27" s="155">
        <f>Startliste!A27</f>
        <v>26</v>
      </c>
      <c r="B27" s="103" t="str">
        <f>Startliste!B27</f>
        <v>AL</v>
      </c>
      <c r="C27" s="102">
        <f>Startliste!C27</f>
        <v>0</v>
      </c>
      <c r="D27" s="103">
        <f>Startliste!E27</f>
        <v>0</v>
      </c>
      <c r="E27" s="89">
        <f>Startliste!F27</f>
        <v>0</v>
      </c>
      <c r="F27" s="104">
        <f>Startliste!G27</f>
        <v>0</v>
      </c>
      <c r="G27" s="295"/>
    </row>
    <row r="28" spans="1:7" ht="26.45" customHeight="1" x14ac:dyDescent="0.2">
      <c r="A28" s="155">
        <f>Startliste!A28</f>
        <v>27</v>
      </c>
      <c r="B28" s="103" t="str">
        <f>Startliste!B28</f>
        <v>AL</v>
      </c>
      <c r="C28" s="102">
        <f>Startliste!C28</f>
        <v>0</v>
      </c>
      <c r="D28" s="103">
        <f>Startliste!E28</f>
        <v>0</v>
      </c>
      <c r="E28" s="89">
        <f>Startliste!F28</f>
        <v>0</v>
      </c>
      <c r="F28" s="104">
        <f>Startliste!G28</f>
        <v>0</v>
      </c>
      <c r="G28" s="295"/>
    </row>
    <row r="29" spans="1:7" ht="26.45" customHeight="1" x14ac:dyDescent="0.2">
      <c r="A29" s="155">
        <f>Startliste!A29</f>
        <v>28</v>
      </c>
      <c r="B29" s="103" t="str">
        <f>Startliste!B29</f>
        <v>AL</v>
      </c>
      <c r="C29" s="102">
        <f>Startliste!C29</f>
        <v>0</v>
      </c>
      <c r="D29" s="103">
        <f>Startliste!E29</f>
        <v>0</v>
      </c>
      <c r="E29" s="89">
        <f>Startliste!F29</f>
        <v>0</v>
      </c>
      <c r="F29" s="104">
        <f>Startliste!G29</f>
        <v>0</v>
      </c>
      <c r="G29" s="295"/>
    </row>
    <row r="30" spans="1:7" ht="26.45" customHeight="1" x14ac:dyDescent="0.2">
      <c r="A30" s="155">
        <f>Startliste!A30</f>
        <v>29</v>
      </c>
      <c r="B30" s="103" t="str">
        <f>Startliste!B30</f>
        <v>AL</v>
      </c>
      <c r="C30" s="102">
        <f>Startliste!C30</f>
        <v>0</v>
      </c>
      <c r="D30" s="103">
        <f>Startliste!E30</f>
        <v>0</v>
      </c>
      <c r="E30" s="89">
        <f>Startliste!F30</f>
        <v>0</v>
      </c>
      <c r="F30" s="104">
        <f>Startliste!G30</f>
        <v>0</v>
      </c>
      <c r="G30" s="295"/>
    </row>
    <row r="31" spans="1:7" ht="26.45" customHeight="1" x14ac:dyDescent="0.2">
      <c r="A31" s="155">
        <f>Startliste!A31</f>
        <v>30</v>
      </c>
      <c r="B31" s="103" t="str">
        <f>Startliste!B31</f>
        <v>AL</v>
      </c>
      <c r="C31" s="102">
        <f>Startliste!C31</f>
        <v>0</v>
      </c>
      <c r="D31" s="103">
        <f>Startliste!E31</f>
        <v>0</v>
      </c>
      <c r="E31" s="89">
        <f>Startliste!F31</f>
        <v>0</v>
      </c>
      <c r="F31" s="104">
        <f>Startliste!G31</f>
        <v>0</v>
      </c>
      <c r="G31" s="295"/>
    </row>
    <row r="32" spans="1:7" ht="26.45" customHeight="1" x14ac:dyDescent="0.2">
      <c r="A32" s="155">
        <f>Startliste!A32</f>
        <v>31</v>
      </c>
      <c r="B32" s="103" t="str">
        <f>Startliste!B32</f>
        <v>AL</v>
      </c>
      <c r="C32" s="102">
        <f>Startliste!C32</f>
        <v>0</v>
      </c>
      <c r="D32" s="103">
        <f>Startliste!E32</f>
        <v>0</v>
      </c>
      <c r="E32" s="89">
        <f>Startliste!F32</f>
        <v>0</v>
      </c>
      <c r="F32" s="104">
        <f>Startliste!G32</f>
        <v>0</v>
      </c>
      <c r="G32" s="295"/>
    </row>
    <row r="33" spans="1:7" ht="26.45" customHeight="1" x14ac:dyDescent="0.2">
      <c r="A33" s="155">
        <f>Startliste!A33</f>
        <v>32</v>
      </c>
      <c r="B33" s="103" t="str">
        <f>Startliste!B33</f>
        <v>AL</v>
      </c>
      <c r="C33" s="102">
        <f>Startliste!C33</f>
        <v>0</v>
      </c>
      <c r="D33" s="103">
        <f>Startliste!E33</f>
        <v>0</v>
      </c>
      <c r="E33" s="89">
        <f>Startliste!F33</f>
        <v>0</v>
      </c>
      <c r="F33" s="104">
        <f>Startliste!G33</f>
        <v>0</v>
      </c>
      <c r="G33" s="295"/>
    </row>
    <row r="34" spans="1:7" ht="26.45" customHeight="1" x14ac:dyDescent="0.2">
      <c r="A34" s="155">
        <f>Startliste!A34</f>
        <v>33</v>
      </c>
      <c r="B34" s="103" t="str">
        <f>Startliste!B34</f>
        <v>AL</v>
      </c>
      <c r="C34" s="102">
        <f>Startliste!C34</f>
        <v>0</v>
      </c>
      <c r="D34" s="103">
        <f>Startliste!E34</f>
        <v>0</v>
      </c>
      <c r="E34" s="89">
        <f>Startliste!F34</f>
        <v>0</v>
      </c>
      <c r="F34" s="104">
        <f>Startliste!G34</f>
        <v>0</v>
      </c>
      <c r="G34" s="295"/>
    </row>
    <row r="35" spans="1:7" ht="26.45" customHeight="1" x14ac:dyDescent="0.2">
      <c r="A35" s="155">
        <f>Startliste!A35</f>
        <v>34</v>
      </c>
      <c r="B35" s="103" t="str">
        <f>Startliste!B35</f>
        <v>AL</v>
      </c>
      <c r="C35" s="102">
        <f>Startliste!C35</f>
        <v>0</v>
      </c>
      <c r="D35" s="103">
        <f>Startliste!E35</f>
        <v>0</v>
      </c>
      <c r="E35" s="89">
        <f>Startliste!F35</f>
        <v>0</v>
      </c>
      <c r="F35" s="104">
        <f>Startliste!G35</f>
        <v>0</v>
      </c>
      <c r="G35" s="295"/>
    </row>
    <row r="36" spans="1:7" ht="26.45" customHeight="1" x14ac:dyDescent="0.2">
      <c r="A36" s="155">
        <f>Startliste!A36</f>
        <v>35</v>
      </c>
      <c r="B36" s="103" t="str">
        <f>Startliste!B36</f>
        <v>AL</v>
      </c>
      <c r="C36" s="102">
        <f>Startliste!C36</f>
        <v>0</v>
      </c>
      <c r="D36" s="103">
        <f>Startliste!E36</f>
        <v>0</v>
      </c>
      <c r="E36" s="89">
        <f>Startliste!F36</f>
        <v>0</v>
      </c>
      <c r="F36" s="104">
        <f>Startliste!G36</f>
        <v>0</v>
      </c>
      <c r="G36" s="295"/>
    </row>
    <row r="37" spans="1:7" ht="26.45" customHeight="1" x14ac:dyDescent="0.2">
      <c r="A37" s="155">
        <f>Startliste!A37</f>
        <v>36</v>
      </c>
      <c r="B37" s="103" t="str">
        <f>Startliste!B37</f>
        <v>AL</v>
      </c>
      <c r="C37" s="102">
        <f>Startliste!C37</f>
        <v>0</v>
      </c>
      <c r="D37" s="103">
        <f>Startliste!E37</f>
        <v>0</v>
      </c>
      <c r="E37" s="89">
        <f>Startliste!F37</f>
        <v>0</v>
      </c>
      <c r="F37" s="104">
        <f>Startliste!G37</f>
        <v>0</v>
      </c>
      <c r="G37" s="295"/>
    </row>
    <row r="38" spans="1:7" ht="26.45" customHeight="1" x14ac:dyDescent="0.2">
      <c r="A38" s="155">
        <f>Startliste!A38</f>
        <v>37</v>
      </c>
      <c r="B38" s="103" t="str">
        <f>Startliste!B38</f>
        <v>AL</v>
      </c>
      <c r="C38" s="102">
        <f>Startliste!C38</f>
        <v>0</v>
      </c>
      <c r="D38" s="103">
        <f>Startliste!E38</f>
        <v>0</v>
      </c>
      <c r="E38" s="89">
        <f>Startliste!F38</f>
        <v>0</v>
      </c>
      <c r="F38" s="104">
        <f>Startliste!G38</f>
        <v>0</v>
      </c>
      <c r="G38" s="295"/>
    </row>
    <row r="39" spans="1:7" ht="26.45" customHeight="1" x14ac:dyDescent="0.2">
      <c r="A39" s="155">
        <f>Startliste!A39</f>
        <v>38</v>
      </c>
      <c r="B39" s="103" t="str">
        <f>Startliste!B39</f>
        <v>AL</v>
      </c>
      <c r="C39" s="102">
        <f>Startliste!C39</f>
        <v>0</v>
      </c>
      <c r="D39" s="103">
        <f>Startliste!E39</f>
        <v>0</v>
      </c>
      <c r="E39" s="89">
        <f>Startliste!F39</f>
        <v>0</v>
      </c>
      <c r="F39" s="104">
        <f>Startliste!G39</f>
        <v>0</v>
      </c>
      <c r="G39" s="295"/>
    </row>
    <row r="40" spans="1:7" ht="26.45" customHeight="1" x14ac:dyDescent="0.2">
      <c r="A40" s="155">
        <f>Startliste!A40</f>
        <v>39</v>
      </c>
      <c r="B40" s="103" t="str">
        <f>Startliste!B40</f>
        <v>AL</v>
      </c>
      <c r="C40" s="102">
        <f>Startliste!C40</f>
        <v>0</v>
      </c>
      <c r="D40" s="103">
        <f>Startliste!E40</f>
        <v>0</v>
      </c>
      <c r="E40" s="89">
        <f>Startliste!F40</f>
        <v>0</v>
      </c>
      <c r="F40" s="104">
        <f>Startliste!G40</f>
        <v>0</v>
      </c>
      <c r="G40" s="295"/>
    </row>
    <row r="41" spans="1:7" ht="26.45" customHeight="1" x14ac:dyDescent="0.2">
      <c r="A41" s="155">
        <f>Startliste!A41</f>
        <v>40</v>
      </c>
      <c r="B41" s="103" t="str">
        <f>Startliste!B41</f>
        <v>AL</v>
      </c>
      <c r="C41" s="102">
        <f>Startliste!C41</f>
        <v>0</v>
      </c>
      <c r="D41" s="103">
        <f>Startliste!E41</f>
        <v>0</v>
      </c>
      <c r="E41" s="89">
        <f>Startliste!F41</f>
        <v>0</v>
      </c>
      <c r="F41" s="104">
        <f>Startliste!G41</f>
        <v>0</v>
      </c>
      <c r="G41" s="295"/>
    </row>
    <row r="42" spans="1:7" ht="26.45" customHeight="1" x14ac:dyDescent="0.2">
      <c r="A42" s="155">
        <f>Startliste!A42</f>
        <v>41</v>
      </c>
      <c r="B42" s="103" t="str">
        <f>Startliste!B42</f>
        <v>AL</v>
      </c>
      <c r="C42" s="102">
        <f>Startliste!C42</f>
        <v>0</v>
      </c>
      <c r="D42" s="103">
        <f>Startliste!E42</f>
        <v>0</v>
      </c>
      <c r="E42" s="89">
        <f>Startliste!F42</f>
        <v>0</v>
      </c>
      <c r="F42" s="104">
        <f>Startliste!G42</f>
        <v>0</v>
      </c>
      <c r="G42" s="295"/>
    </row>
    <row r="43" spans="1:7" ht="26.45" customHeight="1" x14ac:dyDescent="0.2">
      <c r="A43" s="155">
        <f>Startliste!A43</f>
        <v>42</v>
      </c>
      <c r="B43" s="103" t="str">
        <f>Startliste!B43</f>
        <v>AL</v>
      </c>
      <c r="C43" s="102">
        <f>Startliste!C43</f>
        <v>0</v>
      </c>
      <c r="D43" s="103">
        <f>Startliste!E43</f>
        <v>0</v>
      </c>
      <c r="E43" s="89">
        <f>Startliste!F43</f>
        <v>0</v>
      </c>
      <c r="F43" s="104">
        <f>Startliste!G43</f>
        <v>0</v>
      </c>
      <c r="G43" s="295"/>
    </row>
    <row r="44" spans="1:7" ht="26.45" customHeight="1" x14ac:dyDescent="0.2">
      <c r="A44" s="155">
        <f>Startliste!A44</f>
        <v>43</v>
      </c>
      <c r="B44" s="103" t="str">
        <f>Startliste!B44</f>
        <v>AL</v>
      </c>
      <c r="C44" s="102">
        <f>Startliste!C44</f>
        <v>0</v>
      </c>
      <c r="D44" s="103">
        <f>Startliste!E44</f>
        <v>0</v>
      </c>
      <c r="E44" s="89">
        <f>Startliste!F44</f>
        <v>0</v>
      </c>
      <c r="F44" s="104">
        <f>Startliste!G44</f>
        <v>0</v>
      </c>
      <c r="G44" s="295"/>
    </row>
    <row r="45" spans="1:7" ht="26.45" customHeight="1" x14ac:dyDescent="0.2">
      <c r="A45" s="155">
        <f>Startliste!A45</f>
        <v>44</v>
      </c>
      <c r="B45" s="103" t="str">
        <f>Startliste!B45</f>
        <v>AL</v>
      </c>
      <c r="C45" s="102">
        <f>Startliste!C45</f>
        <v>0</v>
      </c>
      <c r="D45" s="103">
        <f>Startliste!E45</f>
        <v>0</v>
      </c>
      <c r="E45" s="89">
        <f>Startliste!F45</f>
        <v>0</v>
      </c>
      <c r="F45" s="104">
        <f>Startliste!G45</f>
        <v>0</v>
      </c>
      <c r="G45" s="295"/>
    </row>
    <row r="46" spans="1:7" ht="26.45" customHeight="1" x14ac:dyDescent="0.2">
      <c r="A46" s="155">
        <f>Startliste!A46</f>
        <v>45</v>
      </c>
      <c r="B46" s="103" t="str">
        <f>Startliste!B46</f>
        <v>AL</v>
      </c>
      <c r="C46" s="102">
        <f>Startliste!C46</f>
        <v>0</v>
      </c>
      <c r="D46" s="103">
        <f>Startliste!E46</f>
        <v>0</v>
      </c>
      <c r="E46" s="89">
        <f>Startliste!F46</f>
        <v>0</v>
      </c>
      <c r="F46" s="104">
        <f>Startliste!G46</f>
        <v>0</v>
      </c>
      <c r="G46" s="295"/>
    </row>
    <row r="47" spans="1:7" ht="26.45" customHeight="1" x14ac:dyDescent="0.2">
      <c r="A47" s="155">
        <f>Startliste!A47</f>
        <v>46</v>
      </c>
      <c r="B47" s="103" t="str">
        <f>Startliste!B47</f>
        <v>AL</v>
      </c>
      <c r="C47" s="102">
        <f>Startliste!C47</f>
        <v>0</v>
      </c>
      <c r="D47" s="103">
        <f>Startliste!E47</f>
        <v>0</v>
      </c>
      <c r="E47" s="89">
        <f>Startliste!F47</f>
        <v>0</v>
      </c>
      <c r="F47" s="104">
        <f>Startliste!G47</f>
        <v>0</v>
      </c>
      <c r="G47" s="295"/>
    </row>
    <row r="48" spans="1:7" ht="26.45" customHeight="1" x14ac:dyDescent="0.2">
      <c r="A48" s="155">
        <f>Startliste!A48</f>
        <v>47</v>
      </c>
      <c r="B48" s="103" t="str">
        <f>Startliste!B48</f>
        <v>AL</v>
      </c>
      <c r="C48" s="102">
        <f>Startliste!C48</f>
        <v>0</v>
      </c>
      <c r="D48" s="103">
        <f>Startliste!E48</f>
        <v>0</v>
      </c>
      <c r="E48" s="89">
        <f>Startliste!F48</f>
        <v>0</v>
      </c>
      <c r="F48" s="104">
        <f>Startliste!G48</f>
        <v>0</v>
      </c>
      <c r="G48" s="295"/>
    </row>
    <row r="49" spans="1:7" ht="26.45" customHeight="1" x14ac:dyDescent="0.2">
      <c r="A49" s="155">
        <f>Startliste!A49</f>
        <v>48</v>
      </c>
      <c r="B49" s="103" t="str">
        <f>Startliste!B49</f>
        <v>AL</v>
      </c>
      <c r="C49" s="102">
        <f>Startliste!C49</f>
        <v>0</v>
      </c>
      <c r="D49" s="103">
        <f>Startliste!E49</f>
        <v>0</v>
      </c>
      <c r="E49" s="89">
        <f>Startliste!F49</f>
        <v>0</v>
      </c>
      <c r="F49" s="104">
        <f>Startliste!G49</f>
        <v>0</v>
      </c>
      <c r="G49" s="295"/>
    </row>
    <row r="50" spans="1:7" ht="26.45" customHeight="1" x14ac:dyDescent="0.2">
      <c r="A50" s="155">
        <f>Startliste!A50</f>
        <v>49</v>
      </c>
      <c r="B50" s="103" t="str">
        <f>Startliste!B50</f>
        <v>AL</v>
      </c>
      <c r="C50" s="102">
        <f>Startliste!C50</f>
        <v>0</v>
      </c>
      <c r="D50" s="103">
        <f>Startliste!E50</f>
        <v>0</v>
      </c>
      <c r="E50" s="89">
        <f>Startliste!F50</f>
        <v>0</v>
      </c>
      <c r="F50" s="104">
        <f>Startliste!G50</f>
        <v>0</v>
      </c>
      <c r="G50" s="295"/>
    </row>
    <row r="51" spans="1:7" ht="26.45" customHeight="1" x14ac:dyDescent="0.2">
      <c r="A51" s="155">
        <f>Startliste!A51</f>
        <v>50</v>
      </c>
      <c r="B51" s="103" t="str">
        <f>Startliste!B51</f>
        <v>AL</v>
      </c>
      <c r="C51" s="102">
        <f>Startliste!C51</f>
        <v>0</v>
      </c>
      <c r="D51" s="103">
        <f>Startliste!E51</f>
        <v>0</v>
      </c>
      <c r="E51" s="89">
        <f>Startliste!F51</f>
        <v>0</v>
      </c>
      <c r="F51" s="104">
        <f>Startliste!G51</f>
        <v>0</v>
      </c>
      <c r="G51" s="295"/>
    </row>
    <row r="52" spans="1:7" ht="26.45" customHeight="1" x14ac:dyDescent="0.2">
      <c r="A52" s="155">
        <f>Startliste!A52</f>
        <v>51</v>
      </c>
      <c r="B52" s="103" t="str">
        <f>Startliste!B52</f>
        <v>AL</v>
      </c>
      <c r="C52" s="102">
        <f>Startliste!C52</f>
        <v>0</v>
      </c>
      <c r="D52" s="103">
        <f>Startliste!E52</f>
        <v>0</v>
      </c>
      <c r="E52" s="89">
        <f>Startliste!F52</f>
        <v>0</v>
      </c>
      <c r="F52" s="104">
        <f>Startliste!G52</f>
        <v>0</v>
      </c>
      <c r="G52" s="295"/>
    </row>
    <row r="53" spans="1:7" ht="26.45" customHeight="1" x14ac:dyDescent="0.2">
      <c r="A53" s="155">
        <f>Startliste!A53</f>
        <v>52</v>
      </c>
      <c r="B53" s="103" t="str">
        <f>Startliste!B53</f>
        <v>AL</v>
      </c>
      <c r="C53" s="102">
        <f>Startliste!C53</f>
        <v>0</v>
      </c>
      <c r="D53" s="103">
        <f>Startliste!E53</f>
        <v>0</v>
      </c>
      <c r="E53" s="89">
        <f>Startliste!F53</f>
        <v>0</v>
      </c>
      <c r="F53" s="104">
        <f>Startliste!G53</f>
        <v>0</v>
      </c>
      <c r="G53" s="295"/>
    </row>
    <row r="54" spans="1:7" ht="26.45" customHeight="1" x14ac:dyDescent="0.2">
      <c r="A54" s="155">
        <f>Startliste!A54</f>
        <v>53</v>
      </c>
      <c r="B54" s="103" t="str">
        <f>Startliste!B54</f>
        <v>AL</v>
      </c>
      <c r="C54" s="102">
        <f>Startliste!C54</f>
        <v>0</v>
      </c>
      <c r="D54" s="103">
        <f>Startliste!E54</f>
        <v>0</v>
      </c>
      <c r="E54" s="89">
        <f>Startliste!F54</f>
        <v>0</v>
      </c>
      <c r="F54" s="104">
        <f>Startliste!G54</f>
        <v>0</v>
      </c>
      <c r="G54" s="295"/>
    </row>
    <row r="55" spans="1:7" ht="26.45" customHeight="1" x14ac:dyDescent="0.2">
      <c r="A55" s="155">
        <f>Startliste!A55</f>
        <v>54</v>
      </c>
      <c r="B55" s="103" t="str">
        <f>Startliste!B55</f>
        <v>AL</v>
      </c>
      <c r="C55" s="102">
        <f>Startliste!C55</f>
        <v>0</v>
      </c>
      <c r="D55" s="103">
        <f>Startliste!E55</f>
        <v>0</v>
      </c>
      <c r="E55" s="89">
        <f>Startliste!F55</f>
        <v>0</v>
      </c>
      <c r="F55" s="104">
        <f>Startliste!G55</f>
        <v>0</v>
      </c>
      <c r="G55" s="295"/>
    </row>
    <row r="56" spans="1:7" ht="26.45" customHeight="1" x14ac:dyDescent="0.2">
      <c r="A56" s="155">
        <f>Startliste!A56</f>
        <v>55</v>
      </c>
      <c r="B56" s="103" t="str">
        <f>Startliste!B56</f>
        <v>AL</v>
      </c>
      <c r="C56" s="102">
        <f>Startliste!C56</f>
        <v>0</v>
      </c>
      <c r="D56" s="103">
        <f>Startliste!E56</f>
        <v>0</v>
      </c>
      <c r="E56" s="89">
        <f>Startliste!F56</f>
        <v>0</v>
      </c>
      <c r="F56" s="104">
        <f>Startliste!G56</f>
        <v>0</v>
      </c>
      <c r="G56" s="295"/>
    </row>
    <row r="57" spans="1:7" ht="26.45" customHeight="1" x14ac:dyDescent="0.2">
      <c r="A57" s="155">
        <f>Startliste!A57</f>
        <v>56</v>
      </c>
      <c r="B57" s="103" t="str">
        <f>Startliste!B57</f>
        <v>AL</v>
      </c>
      <c r="C57" s="102">
        <f>Startliste!C57</f>
        <v>0</v>
      </c>
      <c r="D57" s="103">
        <f>Startliste!E57</f>
        <v>0</v>
      </c>
      <c r="E57" s="89">
        <f>Startliste!F57</f>
        <v>0</v>
      </c>
      <c r="F57" s="104">
        <f>Startliste!G57</f>
        <v>0</v>
      </c>
      <c r="G57" s="295"/>
    </row>
    <row r="58" spans="1:7" ht="26.45" customHeight="1" x14ac:dyDescent="0.2">
      <c r="A58" s="155">
        <f>Startliste!A58</f>
        <v>57</v>
      </c>
      <c r="B58" s="103" t="str">
        <f>Startliste!B58</f>
        <v>AL</v>
      </c>
      <c r="C58" s="102">
        <f>Startliste!C58</f>
        <v>0</v>
      </c>
      <c r="D58" s="103">
        <f>Startliste!E58</f>
        <v>0</v>
      </c>
      <c r="E58" s="89">
        <f>Startliste!F58</f>
        <v>0</v>
      </c>
      <c r="F58" s="104">
        <f>Startliste!G58</f>
        <v>0</v>
      </c>
      <c r="G58" s="295"/>
    </row>
    <row r="59" spans="1:7" ht="26.45" customHeight="1" x14ac:dyDescent="0.2">
      <c r="A59" s="155">
        <f>Startliste!A59</f>
        <v>58</v>
      </c>
      <c r="B59" s="103" t="str">
        <f>Startliste!B59</f>
        <v>AL</v>
      </c>
      <c r="C59" s="102">
        <f>Startliste!C59</f>
        <v>0</v>
      </c>
      <c r="D59" s="103">
        <f>Startliste!E59</f>
        <v>0</v>
      </c>
      <c r="E59" s="89">
        <f>Startliste!F59</f>
        <v>0</v>
      </c>
      <c r="F59" s="104">
        <f>Startliste!G59</f>
        <v>0</v>
      </c>
      <c r="G59" s="295"/>
    </row>
    <row r="60" spans="1:7" ht="26.45" customHeight="1" x14ac:dyDescent="0.2">
      <c r="A60" s="155">
        <f>Startliste!A60</f>
        <v>59</v>
      </c>
      <c r="B60" s="103" t="str">
        <f>Startliste!B60</f>
        <v>AL</v>
      </c>
      <c r="C60" s="102">
        <f>Startliste!C60</f>
        <v>0</v>
      </c>
      <c r="D60" s="103">
        <f>Startliste!E60</f>
        <v>0</v>
      </c>
      <c r="E60" s="89">
        <f>Startliste!F60</f>
        <v>0</v>
      </c>
      <c r="F60" s="104">
        <f>Startliste!G60</f>
        <v>0</v>
      </c>
      <c r="G60" s="295"/>
    </row>
    <row r="61" spans="1:7" ht="26.45" customHeight="1" x14ac:dyDescent="0.2">
      <c r="A61" s="155">
        <f>Startliste!A61</f>
        <v>60</v>
      </c>
      <c r="B61" s="103" t="str">
        <f>Startliste!B61</f>
        <v>AL</v>
      </c>
      <c r="C61" s="102">
        <f>Startliste!C61</f>
        <v>0</v>
      </c>
      <c r="D61" s="103">
        <f>Startliste!E61</f>
        <v>0</v>
      </c>
      <c r="E61" s="89">
        <f>Startliste!F61</f>
        <v>0</v>
      </c>
      <c r="F61" s="104">
        <f>Startliste!G61</f>
        <v>0</v>
      </c>
      <c r="G61" s="295"/>
    </row>
    <row r="62" spans="1:7" ht="26.45" customHeight="1" x14ac:dyDescent="0.2">
      <c r="A62" s="155">
        <f>Startliste!A62</f>
        <v>61</v>
      </c>
      <c r="B62" s="103" t="str">
        <f>Startliste!B62</f>
        <v>AL</v>
      </c>
      <c r="C62" s="102">
        <f>Startliste!C62</f>
        <v>0</v>
      </c>
      <c r="D62" s="103">
        <f>Startliste!E62</f>
        <v>0</v>
      </c>
      <c r="E62" s="89">
        <f>Startliste!F62</f>
        <v>0</v>
      </c>
      <c r="F62" s="104">
        <f>Startliste!G62</f>
        <v>0</v>
      </c>
      <c r="G62" s="295"/>
    </row>
    <row r="63" spans="1:7" ht="26.45" customHeight="1" x14ac:dyDescent="0.2">
      <c r="A63" s="155">
        <f>Startliste!A63</f>
        <v>62</v>
      </c>
      <c r="B63" s="103" t="str">
        <f>Startliste!B63</f>
        <v>AL</v>
      </c>
      <c r="C63" s="102">
        <f>Startliste!C63</f>
        <v>0</v>
      </c>
      <c r="D63" s="103">
        <f>Startliste!E63</f>
        <v>0</v>
      </c>
      <c r="E63" s="89">
        <f>Startliste!F63</f>
        <v>0</v>
      </c>
      <c r="F63" s="104">
        <f>Startliste!G63</f>
        <v>0</v>
      </c>
      <c r="G63" s="295"/>
    </row>
    <row r="64" spans="1:7" ht="26.45" customHeight="1" x14ac:dyDescent="0.2">
      <c r="A64" s="155">
        <f>Startliste!A64</f>
        <v>63</v>
      </c>
      <c r="B64" s="103" t="str">
        <f>Startliste!B64</f>
        <v>AL</v>
      </c>
      <c r="C64" s="102">
        <f>Startliste!C64</f>
        <v>0</v>
      </c>
      <c r="D64" s="103">
        <f>Startliste!E64</f>
        <v>0</v>
      </c>
      <c r="E64" s="89">
        <f>Startliste!F64</f>
        <v>0</v>
      </c>
      <c r="F64" s="104">
        <f>Startliste!G64</f>
        <v>0</v>
      </c>
      <c r="G64" s="295"/>
    </row>
    <row r="65" spans="1:7" ht="26.45" customHeight="1" x14ac:dyDescent="0.2">
      <c r="A65" s="155">
        <f>Startliste!A65</f>
        <v>64</v>
      </c>
      <c r="B65" s="103" t="str">
        <f>Startliste!B65</f>
        <v>AL</v>
      </c>
      <c r="C65" s="102">
        <f>Startliste!C65</f>
        <v>0</v>
      </c>
      <c r="D65" s="103">
        <f>Startliste!E65</f>
        <v>0</v>
      </c>
      <c r="E65" s="89">
        <f>Startliste!F65</f>
        <v>0</v>
      </c>
      <c r="F65" s="104">
        <f>Startliste!G65</f>
        <v>0</v>
      </c>
      <c r="G65" s="295"/>
    </row>
    <row r="66" spans="1:7" ht="26.45" customHeight="1" x14ac:dyDescent="0.2">
      <c r="A66" s="155">
        <f>Startliste!A66</f>
        <v>65</v>
      </c>
      <c r="B66" s="103" t="str">
        <f>Startliste!B66</f>
        <v>AL</v>
      </c>
      <c r="C66" s="102">
        <f>Startliste!C66</f>
        <v>0</v>
      </c>
      <c r="D66" s="103">
        <f>Startliste!E66</f>
        <v>0</v>
      </c>
      <c r="E66" s="89">
        <f>Startliste!F66</f>
        <v>0</v>
      </c>
      <c r="F66" s="104">
        <f>Startliste!G66</f>
        <v>0</v>
      </c>
      <c r="G66" s="295"/>
    </row>
    <row r="67" spans="1:7" ht="26.45" customHeight="1" x14ac:dyDescent="0.2">
      <c r="A67" s="155">
        <f>Startliste!A67</f>
        <v>66</v>
      </c>
      <c r="B67" s="103" t="str">
        <f>Startliste!B67</f>
        <v>AL</v>
      </c>
      <c r="C67" s="102">
        <f>Startliste!C67</f>
        <v>0</v>
      </c>
      <c r="D67" s="103">
        <f>Startliste!E67</f>
        <v>0</v>
      </c>
      <c r="E67" s="89">
        <f>Startliste!F67</f>
        <v>0</v>
      </c>
      <c r="F67" s="104">
        <f>Startliste!G67</f>
        <v>0</v>
      </c>
      <c r="G67" s="295"/>
    </row>
    <row r="68" spans="1:7" ht="26.45" customHeight="1" x14ac:dyDescent="0.2">
      <c r="A68" s="155"/>
      <c r="B68" s="103"/>
      <c r="C68" s="102"/>
      <c r="D68" s="103"/>
      <c r="E68" s="89"/>
      <c r="F68" s="104"/>
      <c r="G68" s="295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&amp;CNotatliste udstyrskontrol</oddHeader>
  </headerFooter>
  <rowBreaks count="2" manualBreakCount="2">
    <brk id="23" max="8" man="1"/>
    <brk id="45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8"/>
  <sheetViews>
    <sheetView zoomScaleNormal="100" zoomScaleSheetLayoutView="85" workbookViewId="0">
      <selection activeCell="I1" sqref="I1:J1"/>
    </sheetView>
  </sheetViews>
  <sheetFormatPr defaultRowHeight="12.75" x14ac:dyDescent="0.2"/>
  <cols>
    <col min="1" max="1" width="8.28515625" style="70" customWidth="1"/>
    <col min="2" max="2" width="4.42578125" style="54" customWidth="1"/>
    <col min="3" max="3" width="4" style="70" customWidth="1"/>
    <col min="4" max="4" width="15.7109375" style="54" customWidth="1"/>
    <col min="5" max="5" width="14.7109375" style="34" customWidth="1"/>
    <col min="6" max="6" width="24.7109375" style="46" bestFit="1" customWidth="1"/>
    <col min="7" max="7" width="9.28515625" customWidth="1"/>
    <col min="8" max="8" width="9.7109375" customWidth="1"/>
    <col min="9" max="9" width="9.140625" customWidth="1"/>
    <col min="10" max="10" width="56.28515625" customWidth="1"/>
  </cols>
  <sheetData>
    <row r="1" spans="1:10" ht="33.75" x14ac:dyDescent="0.2">
      <c r="A1" s="311" t="s">
        <v>228</v>
      </c>
      <c r="B1" s="715" t="s">
        <v>229</v>
      </c>
      <c r="C1" s="716"/>
      <c r="D1" s="311" t="str">
        <f>Startliste!E1</f>
        <v>Fornavn</v>
      </c>
      <c r="E1" s="311" t="str">
        <f>Startliste!F1</f>
        <v>Efternavn</v>
      </c>
      <c r="F1" s="311" t="str">
        <f>Startliste!G1</f>
        <v>Hest</v>
      </c>
      <c r="G1" s="311" t="s">
        <v>103</v>
      </c>
      <c r="H1" s="312" t="s">
        <v>233</v>
      </c>
      <c r="I1" s="556" t="s">
        <v>257</v>
      </c>
      <c r="J1" s="311" t="s">
        <v>251</v>
      </c>
    </row>
    <row r="2" spans="1:10" ht="26.45" customHeight="1" x14ac:dyDescent="0.2">
      <c r="A2" s="155">
        <f>Startliste!A2</f>
        <v>1</v>
      </c>
      <c r="B2" s="95" t="str">
        <f>Startliste!B2</f>
        <v>AL</v>
      </c>
      <c r="C2" s="94">
        <f>Startliste!C2</f>
        <v>0</v>
      </c>
      <c r="D2" s="95">
        <f>Startliste!E2</f>
        <v>0</v>
      </c>
      <c r="E2" s="87">
        <f>Startliste!F2</f>
        <v>0</v>
      </c>
      <c r="F2" s="96">
        <f>Startliste!G2</f>
        <v>0</v>
      </c>
      <c r="G2" s="295"/>
      <c r="H2" s="295"/>
      <c r="I2" s="295"/>
      <c r="J2" s="295"/>
    </row>
    <row r="3" spans="1:10" ht="26.45" customHeight="1" x14ac:dyDescent="0.2">
      <c r="A3" s="155">
        <f>Startliste!A3</f>
        <v>2</v>
      </c>
      <c r="B3" s="103" t="str">
        <f>Startliste!B3</f>
        <v>AL</v>
      </c>
      <c r="C3" s="102">
        <f>Startliste!C3</f>
        <v>0</v>
      </c>
      <c r="D3" s="103">
        <f>Startliste!E3</f>
        <v>0</v>
      </c>
      <c r="E3" s="89">
        <f>Startliste!F3</f>
        <v>0</v>
      </c>
      <c r="F3" s="104">
        <f>Startliste!G3</f>
        <v>0</v>
      </c>
      <c r="G3" s="295"/>
      <c r="H3" s="295"/>
      <c r="I3" s="295"/>
      <c r="J3" s="295"/>
    </row>
    <row r="4" spans="1:10" ht="26.45" customHeight="1" x14ac:dyDescent="0.2">
      <c r="A4" s="155">
        <f>Startliste!A4</f>
        <v>3</v>
      </c>
      <c r="B4" s="103" t="str">
        <f>Startliste!B4</f>
        <v>AL</v>
      </c>
      <c r="C4" s="102">
        <f>Startliste!C4</f>
        <v>0</v>
      </c>
      <c r="D4" s="103">
        <f>Startliste!E4</f>
        <v>0</v>
      </c>
      <c r="E4" s="89">
        <f>Startliste!F4</f>
        <v>0</v>
      </c>
      <c r="F4" s="104">
        <f>Startliste!G4</f>
        <v>0</v>
      </c>
      <c r="G4" s="295"/>
      <c r="H4" s="295"/>
      <c r="I4" s="295"/>
      <c r="J4" s="295"/>
    </row>
    <row r="5" spans="1:10" ht="26.45" customHeight="1" x14ac:dyDescent="0.2">
      <c r="A5" s="155">
        <f>Startliste!A5</f>
        <v>4</v>
      </c>
      <c r="B5" s="103" t="str">
        <f>Startliste!B5</f>
        <v>AL</v>
      </c>
      <c r="C5" s="102">
        <f>Startliste!C5</f>
        <v>0</v>
      </c>
      <c r="D5" s="103">
        <f>Startliste!E5</f>
        <v>0</v>
      </c>
      <c r="E5" s="89">
        <f>Startliste!F5</f>
        <v>0</v>
      </c>
      <c r="F5" s="104">
        <f>Startliste!G5</f>
        <v>0</v>
      </c>
      <c r="G5" s="295"/>
      <c r="H5" s="295"/>
      <c r="I5" s="295"/>
      <c r="J5" s="295"/>
    </row>
    <row r="6" spans="1:10" ht="26.45" customHeight="1" x14ac:dyDescent="0.2">
      <c r="A6" s="155">
        <f>Startliste!A6</f>
        <v>5</v>
      </c>
      <c r="B6" s="103" t="str">
        <f>Startliste!B6</f>
        <v>AL</v>
      </c>
      <c r="C6" s="102">
        <f>Startliste!C6</f>
        <v>0</v>
      </c>
      <c r="D6" s="103">
        <f>Startliste!E6</f>
        <v>0</v>
      </c>
      <c r="E6" s="89">
        <f>Startliste!F6</f>
        <v>0</v>
      </c>
      <c r="F6" s="104">
        <f>Startliste!G6</f>
        <v>0</v>
      </c>
      <c r="G6" s="295"/>
      <c r="H6" s="295"/>
      <c r="I6" s="295"/>
      <c r="J6" s="295"/>
    </row>
    <row r="7" spans="1:10" ht="26.45" customHeight="1" x14ac:dyDescent="0.2">
      <c r="A7" s="155">
        <f>Startliste!A7</f>
        <v>6</v>
      </c>
      <c r="B7" s="103" t="str">
        <f>Startliste!B7</f>
        <v>AL</v>
      </c>
      <c r="C7" s="102">
        <f>Startliste!C7</f>
        <v>0</v>
      </c>
      <c r="D7" s="103">
        <f>Startliste!E7</f>
        <v>0</v>
      </c>
      <c r="E7" s="89">
        <f>Startliste!F7</f>
        <v>0</v>
      </c>
      <c r="F7" s="104">
        <f>Startliste!G7</f>
        <v>0</v>
      </c>
      <c r="G7" s="295"/>
      <c r="H7" s="295"/>
      <c r="I7" s="295"/>
      <c r="J7" s="295"/>
    </row>
    <row r="8" spans="1:10" ht="26.45" customHeight="1" x14ac:dyDescent="0.2">
      <c r="A8" s="155">
        <f>Startliste!A8</f>
        <v>7</v>
      </c>
      <c r="B8" s="103" t="str">
        <f>Startliste!B8</f>
        <v>AL</v>
      </c>
      <c r="C8" s="102">
        <f>Startliste!C8</f>
        <v>0</v>
      </c>
      <c r="D8" s="103">
        <f>Startliste!E8</f>
        <v>0</v>
      </c>
      <c r="E8" s="89">
        <f>Startliste!F8</f>
        <v>0</v>
      </c>
      <c r="F8" s="104">
        <f>Startliste!G8</f>
        <v>0</v>
      </c>
      <c r="G8" s="295"/>
      <c r="H8" s="295"/>
      <c r="I8" s="295"/>
      <c r="J8" s="295"/>
    </row>
    <row r="9" spans="1:10" ht="26.45" customHeight="1" x14ac:dyDescent="0.2">
      <c r="A9" s="155">
        <f>Startliste!A9</f>
        <v>8</v>
      </c>
      <c r="B9" s="103" t="str">
        <f>Startliste!B9</f>
        <v>AL</v>
      </c>
      <c r="C9" s="102">
        <f>Startliste!C9</f>
        <v>0</v>
      </c>
      <c r="D9" s="103">
        <f>Startliste!E9</f>
        <v>0</v>
      </c>
      <c r="E9" s="89">
        <f>Startliste!F9</f>
        <v>0</v>
      </c>
      <c r="F9" s="104">
        <f>Startliste!G9</f>
        <v>0</v>
      </c>
      <c r="G9" s="295"/>
      <c r="H9" s="295"/>
      <c r="I9" s="295"/>
      <c r="J9" s="295"/>
    </row>
    <row r="10" spans="1:10" ht="26.45" customHeight="1" x14ac:dyDescent="0.2">
      <c r="A10" s="155">
        <f>Startliste!A10</f>
        <v>9</v>
      </c>
      <c r="B10" s="103" t="str">
        <f>Startliste!B10</f>
        <v>AL</v>
      </c>
      <c r="C10" s="102">
        <f>Startliste!C10</f>
        <v>0</v>
      </c>
      <c r="D10" s="103">
        <f>Startliste!E10</f>
        <v>0</v>
      </c>
      <c r="E10" s="89">
        <f>Startliste!F10</f>
        <v>0</v>
      </c>
      <c r="F10" s="104">
        <f>Startliste!G10</f>
        <v>0</v>
      </c>
      <c r="G10" s="295"/>
      <c r="H10" s="295"/>
      <c r="I10" s="295"/>
      <c r="J10" s="295"/>
    </row>
    <row r="11" spans="1:10" ht="26.45" customHeight="1" x14ac:dyDescent="0.2">
      <c r="A11" s="155">
        <f>Startliste!A11</f>
        <v>10</v>
      </c>
      <c r="B11" s="103" t="str">
        <f>Startliste!B11</f>
        <v>AL</v>
      </c>
      <c r="C11" s="102">
        <f>Startliste!C11</f>
        <v>0</v>
      </c>
      <c r="D11" s="103">
        <f>Startliste!E11</f>
        <v>0</v>
      </c>
      <c r="E11" s="89">
        <f>Startliste!F11</f>
        <v>0</v>
      </c>
      <c r="F11" s="104">
        <f>Startliste!G11</f>
        <v>0</v>
      </c>
      <c r="G11" s="295"/>
      <c r="H11" s="295"/>
      <c r="I11" s="295"/>
      <c r="J11" s="295"/>
    </row>
    <row r="12" spans="1:10" ht="26.45" customHeight="1" x14ac:dyDescent="0.2">
      <c r="A12" s="155">
        <f>Startliste!A12</f>
        <v>11</v>
      </c>
      <c r="B12" s="103" t="str">
        <f>Startliste!B12</f>
        <v>AL</v>
      </c>
      <c r="C12" s="102">
        <f>Startliste!C12</f>
        <v>0</v>
      </c>
      <c r="D12" s="103">
        <f>Startliste!E12</f>
        <v>0</v>
      </c>
      <c r="E12" s="89">
        <f>Startliste!F12</f>
        <v>0</v>
      </c>
      <c r="F12" s="104">
        <f>Startliste!G12</f>
        <v>0</v>
      </c>
      <c r="G12" s="295"/>
      <c r="H12" s="295"/>
      <c r="I12" s="295"/>
      <c r="J12" s="295"/>
    </row>
    <row r="13" spans="1:10" ht="26.45" customHeight="1" x14ac:dyDescent="0.2">
      <c r="A13" s="155">
        <f>Startliste!A13</f>
        <v>12</v>
      </c>
      <c r="B13" s="103" t="str">
        <f>Startliste!B13</f>
        <v>AL</v>
      </c>
      <c r="C13" s="102">
        <f>Startliste!C13</f>
        <v>0</v>
      </c>
      <c r="D13" s="103">
        <f>Startliste!E13</f>
        <v>0</v>
      </c>
      <c r="E13" s="89">
        <f>Startliste!F13</f>
        <v>0</v>
      </c>
      <c r="F13" s="104">
        <f>Startliste!G13</f>
        <v>0</v>
      </c>
      <c r="G13" s="295"/>
      <c r="H13" s="295"/>
      <c r="I13" s="295"/>
      <c r="J13" s="295"/>
    </row>
    <row r="14" spans="1:10" ht="26.45" customHeight="1" x14ac:dyDescent="0.2">
      <c r="A14" s="155">
        <f>Startliste!A14</f>
        <v>13</v>
      </c>
      <c r="B14" s="103" t="str">
        <f>Startliste!B14</f>
        <v>AL</v>
      </c>
      <c r="C14" s="102">
        <f>Startliste!C14</f>
        <v>0</v>
      </c>
      <c r="D14" s="103">
        <f>Startliste!E14</f>
        <v>0</v>
      </c>
      <c r="E14" s="89">
        <f>Startliste!F14</f>
        <v>0</v>
      </c>
      <c r="F14" s="104">
        <f>Startliste!G14</f>
        <v>0</v>
      </c>
      <c r="G14" s="295"/>
      <c r="H14" s="295"/>
      <c r="I14" s="295"/>
      <c r="J14" s="295"/>
    </row>
    <row r="15" spans="1:10" ht="26.45" customHeight="1" x14ac:dyDescent="0.2">
      <c r="A15" s="155">
        <f>Startliste!A15</f>
        <v>14</v>
      </c>
      <c r="B15" s="103" t="str">
        <f>Startliste!B15</f>
        <v>AL</v>
      </c>
      <c r="C15" s="102">
        <f>Startliste!C15</f>
        <v>0</v>
      </c>
      <c r="D15" s="103">
        <f>Startliste!E15</f>
        <v>0</v>
      </c>
      <c r="E15" s="89">
        <f>Startliste!F15</f>
        <v>0</v>
      </c>
      <c r="F15" s="104">
        <f>Startliste!G15</f>
        <v>0</v>
      </c>
      <c r="G15" s="295"/>
      <c r="H15" s="295"/>
      <c r="I15" s="295"/>
      <c r="J15" s="295"/>
    </row>
    <row r="16" spans="1:10" ht="26.45" customHeight="1" x14ac:dyDescent="0.2">
      <c r="A16" s="155">
        <f>Startliste!A16</f>
        <v>15</v>
      </c>
      <c r="B16" s="103" t="str">
        <f>Startliste!B16</f>
        <v>AL</v>
      </c>
      <c r="C16" s="102">
        <f>Startliste!C16</f>
        <v>0</v>
      </c>
      <c r="D16" s="103">
        <f>Startliste!E16</f>
        <v>0</v>
      </c>
      <c r="E16" s="89">
        <f>Startliste!F16</f>
        <v>0</v>
      </c>
      <c r="F16" s="104">
        <f>Startliste!G16</f>
        <v>0</v>
      </c>
      <c r="G16" s="295"/>
      <c r="H16" s="295"/>
      <c r="I16" s="295"/>
      <c r="J16" s="295"/>
    </row>
    <row r="17" spans="1:10" ht="26.45" customHeight="1" x14ac:dyDescent="0.2">
      <c r="A17" s="155">
        <f>Startliste!A17</f>
        <v>16</v>
      </c>
      <c r="B17" s="103" t="str">
        <f>Startliste!B17</f>
        <v>AL</v>
      </c>
      <c r="C17" s="102">
        <f>Startliste!C17</f>
        <v>0</v>
      </c>
      <c r="D17" s="103">
        <f>Startliste!E17</f>
        <v>0</v>
      </c>
      <c r="E17" s="89">
        <f>Startliste!F17</f>
        <v>0</v>
      </c>
      <c r="F17" s="104">
        <f>Startliste!G17</f>
        <v>0</v>
      </c>
      <c r="G17" s="295"/>
      <c r="H17" s="295"/>
      <c r="I17" s="295"/>
      <c r="J17" s="295"/>
    </row>
    <row r="18" spans="1:10" ht="26.45" customHeight="1" x14ac:dyDescent="0.2">
      <c r="A18" s="155">
        <f>Startliste!A18</f>
        <v>17</v>
      </c>
      <c r="B18" s="103" t="str">
        <f>Startliste!B18</f>
        <v>AL</v>
      </c>
      <c r="C18" s="102">
        <f>Startliste!C18</f>
        <v>0</v>
      </c>
      <c r="D18" s="103">
        <f>Startliste!E18</f>
        <v>0</v>
      </c>
      <c r="E18" s="89">
        <f>Startliste!F18</f>
        <v>0</v>
      </c>
      <c r="F18" s="104">
        <f>Startliste!G18</f>
        <v>0</v>
      </c>
      <c r="G18" s="295"/>
      <c r="H18" s="295"/>
      <c r="I18" s="295"/>
      <c r="J18" s="295"/>
    </row>
    <row r="19" spans="1:10" ht="26.45" customHeight="1" x14ac:dyDescent="0.2">
      <c r="A19" s="155">
        <f>Startliste!A19</f>
        <v>18</v>
      </c>
      <c r="B19" s="103" t="str">
        <f>Startliste!B19</f>
        <v>AL</v>
      </c>
      <c r="C19" s="102">
        <f>Startliste!C19</f>
        <v>0</v>
      </c>
      <c r="D19" s="103">
        <f>Startliste!E19</f>
        <v>0</v>
      </c>
      <c r="E19" s="89">
        <f>Startliste!F19</f>
        <v>0</v>
      </c>
      <c r="F19" s="104">
        <f>Startliste!G19</f>
        <v>0</v>
      </c>
      <c r="G19" s="295"/>
      <c r="H19" s="295"/>
      <c r="I19" s="295"/>
      <c r="J19" s="295"/>
    </row>
    <row r="20" spans="1:10" ht="26.45" customHeight="1" x14ac:dyDescent="0.2">
      <c r="A20" s="155">
        <f>Startliste!A20</f>
        <v>19</v>
      </c>
      <c r="B20" s="103" t="str">
        <f>Startliste!B20</f>
        <v>AL</v>
      </c>
      <c r="C20" s="102">
        <f>Startliste!C20</f>
        <v>0</v>
      </c>
      <c r="D20" s="103">
        <f>Startliste!E20</f>
        <v>0</v>
      </c>
      <c r="E20" s="89">
        <f>Startliste!F20</f>
        <v>0</v>
      </c>
      <c r="F20" s="104">
        <f>Startliste!G20</f>
        <v>0</v>
      </c>
      <c r="G20" s="295"/>
      <c r="H20" s="295"/>
      <c r="I20" s="295"/>
      <c r="J20" s="295"/>
    </row>
    <row r="21" spans="1:10" ht="26.45" customHeight="1" x14ac:dyDescent="0.2">
      <c r="A21" s="155">
        <f>Startliste!A21</f>
        <v>20</v>
      </c>
      <c r="B21" s="103" t="str">
        <f>Startliste!B21</f>
        <v>AL</v>
      </c>
      <c r="C21" s="102">
        <f>Startliste!C21</f>
        <v>0</v>
      </c>
      <c r="D21" s="103">
        <f>Startliste!E21</f>
        <v>0</v>
      </c>
      <c r="E21" s="89">
        <f>Startliste!F21</f>
        <v>0</v>
      </c>
      <c r="F21" s="104">
        <f>Startliste!G21</f>
        <v>0</v>
      </c>
      <c r="G21" s="295"/>
      <c r="H21" s="295"/>
      <c r="I21" s="295"/>
      <c r="J21" s="295"/>
    </row>
    <row r="22" spans="1:10" ht="26.45" customHeight="1" x14ac:dyDescent="0.2">
      <c r="A22" s="155">
        <f>Startliste!A22</f>
        <v>21</v>
      </c>
      <c r="B22" s="103" t="str">
        <f>Startliste!B22</f>
        <v>AL</v>
      </c>
      <c r="C22" s="102">
        <f>Startliste!C22</f>
        <v>0</v>
      </c>
      <c r="D22" s="103">
        <f>Startliste!E22</f>
        <v>0</v>
      </c>
      <c r="E22" s="89">
        <f>Startliste!F22</f>
        <v>0</v>
      </c>
      <c r="F22" s="104">
        <f>Startliste!G22</f>
        <v>0</v>
      </c>
      <c r="G22" s="295"/>
      <c r="H22" s="295"/>
      <c r="I22" s="295"/>
      <c r="J22" s="295"/>
    </row>
    <row r="23" spans="1:10" ht="26.45" customHeight="1" x14ac:dyDescent="0.2">
      <c r="A23" s="155">
        <f>Startliste!A23</f>
        <v>22</v>
      </c>
      <c r="B23" s="103" t="str">
        <f>Startliste!B23</f>
        <v>AL</v>
      </c>
      <c r="C23" s="102">
        <f>Startliste!C23</f>
        <v>0</v>
      </c>
      <c r="D23" s="103">
        <f>Startliste!E23</f>
        <v>0</v>
      </c>
      <c r="E23" s="89">
        <f>Startliste!F23</f>
        <v>0</v>
      </c>
      <c r="F23" s="104">
        <f>Startliste!G23</f>
        <v>0</v>
      </c>
      <c r="G23" s="295"/>
      <c r="H23" s="295"/>
      <c r="I23" s="295"/>
      <c r="J23" s="295"/>
    </row>
    <row r="24" spans="1:10" ht="26.45" customHeight="1" x14ac:dyDescent="0.2">
      <c r="A24" s="155">
        <f>Startliste!A24</f>
        <v>23</v>
      </c>
      <c r="B24" s="103" t="str">
        <f>Startliste!B24</f>
        <v>AL</v>
      </c>
      <c r="C24" s="102">
        <f>Startliste!C24</f>
        <v>0</v>
      </c>
      <c r="D24" s="103">
        <f>Startliste!E24</f>
        <v>0</v>
      </c>
      <c r="E24" s="89">
        <f>Startliste!F24</f>
        <v>0</v>
      </c>
      <c r="F24" s="104">
        <f>Startliste!G24</f>
        <v>0</v>
      </c>
      <c r="G24" s="295"/>
      <c r="H24" s="295"/>
      <c r="I24" s="295"/>
      <c r="J24" s="295"/>
    </row>
    <row r="25" spans="1:10" ht="26.45" customHeight="1" x14ac:dyDescent="0.2">
      <c r="A25" s="155">
        <f>Startliste!A25</f>
        <v>24</v>
      </c>
      <c r="B25" s="103" t="str">
        <f>Startliste!B25</f>
        <v>AL</v>
      </c>
      <c r="C25" s="102">
        <f>Startliste!C25</f>
        <v>0</v>
      </c>
      <c r="D25" s="103">
        <f>Startliste!E25</f>
        <v>0</v>
      </c>
      <c r="E25" s="89">
        <f>Startliste!F25</f>
        <v>0</v>
      </c>
      <c r="F25" s="104">
        <f>Startliste!G25</f>
        <v>0</v>
      </c>
      <c r="G25" s="295"/>
      <c r="H25" s="295"/>
      <c r="I25" s="295"/>
      <c r="J25" s="295"/>
    </row>
    <row r="26" spans="1:10" ht="26.45" customHeight="1" x14ac:dyDescent="0.2">
      <c r="A26" s="155">
        <f>Startliste!A26</f>
        <v>25</v>
      </c>
      <c r="B26" s="103" t="str">
        <f>Startliste!B26</f>
        <v>AL</v>
      </c>
      <c r="C26" s="102">
        <f>Startliste!C26</f>
        <v>0</v>
      </c>
      <c r="D26" s="296">
        <f>Startliste!E26</f>
        <v>0</v>
      </c>
      <c r="E26" s="89">
        <f>Startliste!F26</f>
        <v>0</v>
      </c>
      <c r="F26" s="104">
        <f>Startliste!G26</f>
        <v>0</v>
      </c>
      <c r="G26" s="295"/>
      <c r="H26" s="295"/>
      <c r="I26" s="295"/>
      <c r="J26" s="295"/>
    </row>
    <row r="27" spans="1:10" ht="26.45" customHeight="1" x14ac:dyDescent="0.2">
      <c r="A27" s="155">
        <f>Startliste!A27</f>
        <v>26</v>
      </c>
      <c r="B27" s="103" t="str">
        <f>Startliste!B27</f>
        <v>AL</v>
      </c>
      <c r="C27" s="102">
        <f>Startliste!C27</f>
        <v>0</v>
      </c>
      <c r="D27" s="103">
        <f>Startliste!E27</f>
        <v>0</v>
      </c>
      <c r="E27" s="89">
        <f>Startliste!F27</f>
        <v>0</v>
      </c>
      <c r="F27" s="104">
        <f>Startliste!G27</f>
        <v>0</v>
      </c>
      <c r="G27" s="295"/>
      <c r="H27" s="295"/>
      <c r="I27" s="295"/>
      <c r="J27" s="295"/>
    </row>
    <row r="28" spans="1:10" ht="26.45" customHeight="1" x14ac:dyDescent="0.2">
      <c r="A28" s="155">
        <f>Startliste!A28</f>
        <v>27</v>
      </c>
      <c r="B28" s="103" t="str">
        <f>Startliste!B28</f>
        <v>AL</v>
      </c>
      <c r="C28" s="102">
        <f>Startliste!C28</f>
        <v>0</v>
      </c>
      <c r="D28" s="103">
        <f>Startliste!E28</f>
        <v>0</v>
      </c>
      <c r="E28" s="89">
        <f>Startliste!F28</f>
        <v>0</v>
      </c>
      <c r="F28" s="104">
        <f>Startliste!G28</f>
        <v>0</v>
      </c>
      <c r="G28" s="295"/>
      <c r="H28" s="295"/>
      <c r="I28" s="295"/>
      <c r="J28" s="295"/>
    </row>
    <row r="29" spans="1:10" ht="26.45" customHeight="1" x14ac:dyDescent="0.2">
      <c r="A29" s="155">
        <f>Startliste!A29</f>
        <v>28</v>
      </c>
      <c r="B29" s="103" t="str">
        <f>Startliste!B29</f>
        <v>AL</v>
      </c>
      <c r="C29" s="102">
        <f>Startliste!C29</f>
        <v>0</v>
      </c>
      <c r="D29" s="103">
        <f>Startliste!E29</f>
        <v>0</v>
      </c>
      <c r="E29" s="89">
        <f>Startliste!F29</f>
        <v>0</v>
      </c>
      <c r="F29" s="104">
        <f>Startliste!G29</f>
        <v>0</v>
      </c>
      <c r="G29" s="295"/>
      <c r="H29" s="295"/>
      <c r="I29" s="295"/>
      <c r="J29" s="295"/>
    </row>
    <row r="30" spans="1:10" ht="26.45" customHeight="1" x14ac:dyDescent="0.2">
      <c r="A30" s="155">
        <f>Startliste!A30</f>
        <v>29</v>
      </c>
      <c r="B30" s="103" t="str">
        <f>Startliste!B30</f>
        <v>AL</v>
      </c>
      <c r="C30" s="102">
        <f>Startliste!C30</f>
        <v>0</v>
      </c>
      <c r="D30" s="103">
        <f>Startliste!E30</f>
        <v>0</v>
      </c>
      <c r="E30" s="89">
        <f>Startliste!F30</f>
        <v>0</v>
      </c>
      <c r="F30" s="104">
        <f>Startliste!G30</f>
        <v>0</v>
      </c>
      <c r="G30" s="295"/>
      <c r="H30" s="295"/>
      <c r="I30" s="295"/>
      <c r="J30" s="295"/>
    </row>
    <row r="31" spans="1:10" ht="26.45" customHeight="1" x14ac:dyDescent="0.2">
      <c r="A31" s="155">
        <f>Startliste!A31</f>
        <v>30</v>
      </c>
      <c r="B31" s="103" t="str">
        <f>Startliste!B31</f>
        <v>AL</v>
      </c>
      <c r="C31" s="102">
        <f>Startliste!C31</f>
        <v>0</v>
      </c>
      <c r="D31" s="103">
        <f>Startliste!E31</f>
        <v>0</v>
      </c>
      <c r="E31" s="89">
        <f>Startliste!F31</f>
        <v>0</v>
      </c>
      <c r="F31" s="104">
        <f>Startliste!G31</f>
        <v>0</v>
      </c>
      <c r="G31" s="295"/>
      <c r="H31" s="295"/>
      <c r="I31" s="295"/>
      <c r="J31" s="295"/>
    </row>
    <row r="32" spans="1:10" ht="26.45" customHeight="1" x14ac:dyDescent="0.2">
      <c r="A32" s="155">
        <f>Startliste!A32</f>
        <v>31</v>
      </c>
      <c r="B32" s="103" t="str">
        <f>Startliste!B32</f>
        <v>AL</v>
      </c>
      <c r="C32" s="102">
        <f>Startliste!C32</f>
        <v>0</v>
      </c>
      <c r="D32" s="103">
        <f>Startliste!E32</f>
        <v>0</v>
      </c>
      <c r="E32" s="89">
        <f>Startliste!F32</f>
        <v>0</v>
      </c>
      <c r="F32" s="104">
        <f>Startliste!G32</f>
        <v>0</v>
      </c>
      <c r="G32" s="295"/>
      <c r="H32" s="295"/>
      <c r="I32" s="295"/>
      <c r="J32" s="295"/>
    </row>
    <row r="33" spans="1:10" ht="26.45" customHeight="1" x14ac:dyDescent="0.2">
      <c r="A33" s="155">
        <f>Startliste!A33</f>
        <v>32</v>
      </c>
      <c r="B33" s="103" t="str">
        <f>Startliste!B33</f>
        <v>AL</v>
      </c>
      <c r="C33" s="102">
        <f>Startliste!C33</f>
        <v>0</v>
      </c>
      <c r="D33" s="103">
        <f>Startliste!E33</f>
        <v>0</v>
      </c>
      <c r="E33" s="89">
        <f>Startliste!F33</f>
        <v>0</v>
      </c>
      <c r="F33" s="104">
        <f>Startliste!G33</f>
        <v>0</v>
      </c>
      <c r="G33" s="295"/>
      <c r="H33" s="295"/>
      <c r="I33" s="295"/>
      <c r="J33" s="295"/>
    </row>
    <row r="34" spans="1:10" ht="26.45" customHeight="1" x14ac:dyDescent="0.2">
      <c r="A34" s="155">
        <f>Startliste!A34</f>
        <v>33</v>
      </c>
      <c r="B34" s="103" t="str">
        <f>Startliste!B34</f>
        <v>AL</v>
      </c>
      <c r="C34" s="102">
        <f>Startliste!C34</f>
        <v>0</v>
      </c>
      <c r="D34" s="103">
        <f>Startliste!E34</f>
        <v>0</v>
      </c>
      <c r="E34" s="89">
        <f>Startliste!F34</f>
        <v>0</v>
      </c>
      <c r="F34" s="104">
        <f>Startliste!G34</f>
        <v>0</v>
      </c>
      <c r="G34" s="295"/>
      <c r="H34" s="295"/>
      <c r="I34" s="295"/>
      <c r="J34" s="295"/>
    </row>
    <row r="35" spans="1:10" ht="26.45" customHeight="1" x14ac:dyDescent="0.2">
      <c r="A35" s="155">
        <f>Startliste!A35</f>
        <v>34</v>
      </c>
      <c r="B35" s="103" t="str">
        <f>Startliste!B35</f>
        <v>AL</v>
      </c>
      <c r="C35" s="102">
        <f>Startliste!C35</f>
        <v>0</v>
      </c>
      <c r="D35" s="103">
        <f>Startliste!E35</f>
        <v>0</v>
      </c>
      <c r="E35" s="89">
        <f>Startliste!F35</f>
        <v>0</v>
      </c>
      <c r="F35" s="104">
        <f>Startliste!G35</f>
        <v>0</v>
      </c>
      <c r="G35" s="295"/>
      <c r="H35" s="295"/>
      <c r="I35" s="295"/>
      <c r="J35" s="295"/>
    </row>
    <row r="36" spans="1:10" ht="26.45" customHeight="1" x14ac:dyDescent="0.2">
      <c r="A36" s="155">
        <f>Startliste!A36</f>
        <v>35</v>
      </c>
      <c r="B36" s="103" t="str">
        <f>Startliste!B36</f>
        <v>AL</v>
      </c>
      <c r="C36" s="102">
        <f>Startliste!C36</f>
        <v>0</v>
      </c>
      <c r="D36" s="103">
        <f>Startliste!E36</f>
        <v>0</v>
      </c>
      <c r="E36" s="89">
        <f>Startliste!F36</f>
        <v>0</v>
      </c>
      <c r="F36" s="104">
        <f>Startliste!G36</f>
        <v>0</v>
      </c>
      <c r="G36" s="295"/>
      <c r="H36" s="295"/>
      <c r="I36" s="295"/>
      <c r="J36" s="295"/>
    </row>
    <row r="37" spans="1:10" ht="26.45" customHeight="1" x14ac:dyDescent="0.2">
      <c r="A37" s="155">
        <f>Startliste!A37</f>
        <v>36</v>
      </c>
      <c r="B37" s="103" t="str">
        <f>Startliste!B37</f>
        <v>AL</v>
      </c>
      <c r="C37" s="102">
        <f>Startliste!C37</f>
        <v>0</v>
      </c>
      <c r="D37" s="103">
        <f>Startliste!E37</f>
        <v>0</v>
      </c>
      <c r="E37" s="89">
        <f>Startliste!F37</f>
        <v>0</v>
      </c>
      <c r="F37" s="104">
        <f>Startliste!G37</f>
        <v>0</v>
      </c>
      <c r="G37" s="295"/>
      <c r="H37" s="295"/>
      <c r="I37" s="295"/>
      <c r="J37" s="295"/>
    </row>
    <row r="38" spans="1:10" ht="26.45" customHeight="1" x14ac:dyDescent="0.2">
      <c r="A38" s="155">
        <f>Startliste!A38</f>
        <v>37</v>
      </c>
      <c r="B38" s="103" t="str">
        <f>Startliste!B38</f>
        <v>AL</v>
      </c>
      <c r="C38" s="102">
        <f>Startliste!C38</f>
        <v>0</v>
      </c>
      <c r="D38" s="103">
        <f>Startliste!E38</f>
        <v>0</v>
      </c>
      <c r="E38" s="89">
        <f>Startliste!F38</f>
        <v>0</v>
      </c>
      <c r="F38" s="104">
        <f>Startliste!G38</f>
        <v>0</v>
      </c>
      <c r="G38" s="295"/>
      <c r="H38" s="295"/>
      <c r="I38" s="295"/>
      <c r="J38" s="295"/>
    </row>
    <row r="39" spans="1:10" ht="26.45" customHeight="1" x14ac:dyDescent="0.2">
      <c r="A39" s="155">
        <f>Startliste!A39</f>
        <v>38</v>
      </c>
      <c r="B39" s="103" t="str">
        <f>Startliste!B39</f>
        <v>AL</v>
      </c>
      <c r="C39" s="102">
        <f>Startliste!C39</f>
        <v>0</v>
      </c>
      <c r="D39" s="103">
        <f>Startliste!E39</f>
        <v>0</v>
      </c>
      <c r="E39" s="89">
        <f>Startliste!F39</f>
        <v>0</v>
      </c>
      <c r="F39" s="104">
        <f>Startliste!G39</f>
        <v>0</v>
      </c>
      <c r="G39" s="295"/>
      <c r="H39" s="295"/>
      <c r="I39" s="295"/>
      <c r="J39" s="295"/>
    </row>
    <row r="40" spans="1:10" ht="26.45" customHeight="1" x14ac:dyDescent="0.2">
      <c r="A40" s="155">
        <f>Startliste!A40</f>
        <v>39</v>
      </c>
      <c r="B40" s="103" t="str">
        <f>Startliste!B40</f>
        <v>AL</v>
      </c>
      <c r="C40" s="102">
        <f>Startliste!C40</f>
        <v>0</v>
      </c>
      <c r="D40" s="103">
        <f>Startliste!E40</f>
        <v>0</v>
      </c>
      <c r="E40" s="89">
        <f>Startliste!F40</f>
        <v>0</v>
      </c>
      <c r="F40" s="104">
        <f>Startliste!G40</f>
        <v>0</v>
      </c>
      <c r="G40" s="295"/>
      <c r="H40" s="295"/>
      <c r="I40" s="295"/>
      <c r="J40" s="295"/>
    </row>
    <row r="41" spans="1:10" ht="26.45" customHeight="1" x14ac:dyDescent="0.2">
      <c r="A41" s="155">
        <f>Startliste!A41</f>
        <v>40</v>
      </c>
      <c r="B41" s="103" t="str">
        <f>Startliste!B41</f>
        <v>AL</v>
      </c>
      <c r="C41" s="102">
        <f>Startliste!C41</f>
        <v>0</v>
      </c>
      <c r="D41" s="103">
        <f>Startliste!E41</f>
        <v>0</v>
      </c>
      <c r="E41" s="89">
        <f>Startliste!F41</f>
        <v>0</v>
      </c>
      <c r="F41" s="104">
        <f>Startliste!G41</f>
        <v>0</v>
      </c>
      <c r="G41" s="295"/>
      <c r="H41" s="295"/>
      <c r="I41" s="295"/>
      <c r="J41" s="295"/>
    </row>
    <row r="42" spans="1:10" ht="26.45" customHeight="1" x14ac:dyDescent="0.2">
      <c r="A42" s="155">
        <f>Startliste!A42</f>
        <v>41</v>
      </c>
      <c r="B42" s="103" t="str">
        <f>Startliste!B42</f>
        <v>AL</v>
      </c>
      <c r="C42" s="102">
        <f>Startliste!C42</f>
        <v>0</v>
      </c>
      <c r="D42" s="103">
        <f>Startliste!E42</f>
        <v>0</v>
      </c>
      <c r="E42" s="89">
        <f>Startliste!F42</f>
        <v>0</v>
      </c>
      <c r="F42" s="104">
        <f>Startliste!G42</f>
        <v>0</v>
      </c>
      <c r="G42" s="295"/>
      <c r="H42" s="295"/>
      <c r="I42" s="295"/>
      <c r="J42" s="295"/>
    </row>
    <row r="43" spans="1:10" ht="26.45" customHeight="1" x14ac:dyDescent="0.2">
      <c r="A43" s="155">
        <f>Startliste!A43</f>
        <v>42</v>
      </c>
      <c r="B43" s="103" t="str">
        <f>Startliste!B43</f>
        <v>AL</v>
      </c>
      <c r="C43" s="102">
        <f>Startliste!C43</f>
        <v>0</v>
      </c>
      <c r="D43" s="103">
        <f>Startliste!E43</f>
        <v>0</v>
      </c>
      <c r="E43" s="89">
        <f>Startliste!F43</f>
        <v>0</v>
      </c>
      <c r="F43" s="104">
        <f>Startliste!G43</f>
        <v>0</v>
      </c>
      <c r="G43" s="295"/>
      <c r="H43" s="295"/>
      <c r="I43" s="295"/>
      <c r="J43" s="295"/>
    </row>
    <row r="44" spans="1:10" ht="26.45" customHeight="1" x14ac:dyDescent="0.2">
      <c r="A44" s="155">
        <f>Startliste!A44</f>
        <v>43</v>
      </c>
      <c r="B44" s="103" t="str">
        <f>Startliste!B44</f>
        <v>AL</v>
      </c>
      <c r="C44" s="102">
        <f>Startliste!C44</f>
        <v>0</v>
      </c>
      <c r="D44" s="103">
        <f>Startliste!E44</f>
        <v>0</v>
      </c>
      <c r="E44" s="89">
        <f>Startliste!F44</f>
        <v>0</v>
      </c>
      <c r="F44" s="104">
        <f>Startliste!G44</f>
        <v>0</v>
      </c>
      <c r="G44" s="295"/>
      <c r="H44" s="295"/>
      <c r="I44" s="295"/>
      <c r="J44" s="295"/>
    </row>
    <row r="45" spans="1:10" ht="26.45" customHeight="1" x14ac:dyDescent="0.2">
      <c r="A45" s="155">
        <f>Startliste!A45</f>
        <v>44</v>
      </c>
      <c r="B45" s="103" t="str">
        <f>Startliste!B45</f>
        <v>AL</v>
      </c>
      <c r="C45" s="102">
        <f>Startliste!C45</f>
        <v>0</v>
      </c>
      <c r="D45" s="103">
        <f>Startliste!E45</f>
        <v>0</v>
      </c>
      <c r="E45" s="89">
        <f>Startliste!F45</f>
        <v>0</v>
      </c>
      <c r="F45" s="104">
        <f>Startliste!G45</f>
        <v>0</v>
      </c>
      <c r="G45" s="295"/>
      <c r="H45" s="295"/>
      <c r="I45" s="295"/>
      <c r="J45" s="295"/>
    </row>
    <row r="46" spans="1:10" ht="26.45" customHeight="1" x14ac:dyDescent="0.2">
      <c r="A46" s="155">
        <f>Startliste!A46</f>
        <v>45</v>
      </c>
      <c r="B46" s="103" t="str">
        <f>Startliste!B46</f>
        <v>AL</v>
      </c>
      <c r="C46" s="102">
        <f>Startliste!C46</f>
        <v>0</v>
      </c>
      <c r="D46" s="103">
        <f>Startliste!E46</f>
        <v>0</v>
      </c>
      <c r="E46" s="89">
        <f>Startliste!F46</f>
        <v>0</v>
      </c>
      <c r="F46" s="104">
        <f>Startliste!G46</f>
        <v>0</v>
      </c>
      <c r="G46" s="295"/>
      <c r="H46" s="295"/>
      <c r="I46" s="295"/>
      <c r="J46" s="295"/>
    </row>
    <row r="47" spans="1:10" ht="26.45" customHeight="1" x14ac:dyDescent="0.2">
      <c r="A47" s="155">
        <f>Startliste!A47</f>
        <v>46</v>
      </c>
      <c r="B47" s="103" t="str">
        <f>Startliste!B47</f>
        <v>AL</v>
      </c>
      <c r="C47" s="102">
        <f>Startliste!C47</f>
        <v>0</v>
      </c>
      <c r="D47" s="103">
        <f>Startliste!E47</f>
        <v>0</v>
      </c>
      <c r="E47" s="89">
        <f>Startliste!F47</f>
        <v>0</v>
      </c>
      <c r="F47" s="104">
        <f>Startliste!G47</f>
        <v>0</v>
      </c>
      <c r="G47" s="295"/>
      <c r="H47" s="295"/>
      <c r="I47" s="295"/>
      <c r="J47" s="295"/>
    </row>
    <row r="48" spans="1:10" ht="26.45" customHeight="1" x14ac:dyDescent="0.2">
      <c r="A48" s="155">
        <f>Startliste!A48</f>
        <v>47</v>
      </c>
      <c r="B48" s="103" t="str">
        <f>Startliste!B48</f>
        <v>AL</v>
      </c>
      <c r="C48" s="102">
        <f>Startliste!C48</f>
        <v>0</v>
      </c>
      <c r="D48" s="103">
        <f>Startliste!E48</f>
        <v>0</v>
      </c>
      <c r="E48" s="89">
        <f>Startliste!F48</f>
        <v>0</v>
      </c>
      <c r="F48" s="104">
        <f>Startliste!G48</f>
        <v>0</v>
      </c>
      <c r="G48" s="295"/>
      <c r="H48" s="295"/>
      <c r="I48" s="295"/>
      <c r="J48" s="295"/>
    </row>
    <row r="49" spans="1:10" ht="26.45" customHeight="1" x14ac:dyDescent="0.2">
      <c r="A49" s="155">
        <f>Startliste!A49</f>
        <v>48</v>
      </c>
      <c r="B49" s="103" t="str">
        <f>Startliste!B49</f>
        <v>AL</v>
      </c>
      <c r="C49" s="102">
        <f>Startliste!C49</f>
        <v>0</v>
      </c>
      <c r="D49" s="103">
        <f>Startliste!E49</f>
        <v>0</v>
      </c>
      <c r="E49" s="89">
        <f>Startliste!F49</f>
        <v>0</v>
      </c>
      <c r="F49" s="104">
        <f>Startliste!G49</f>
        <v>0</v>
      </c>
      <c r="G49" s="295"/>
      <c r="H49" s="295"/>
      <c r="I49" s="295"/>
      <c r="J49" s="295"/>
    </row>
    <row r="50" spans="1:10" ht="26.45" customHeight="1" x14ac:dyDescent="0.2">
      <c r="A50" s="155">
        <f>Startliste!A50</f>
        <v>49</v>
      </c>
      <c r="B50" s="103" t="str">
        <f>Startliste!B50</f>
        <v>AL</v>
      </c>
      <c r="C50" s="102">
        <f>Startliste!C50</f>
        <v>0</v>
      </c>
      <c r="D50" s="103">
        <f>Startliste!E50</f>
        <v>0</v>
      </c>
      <c r="E50" s="89">
        <f>Startliste!F50</f>
        <v>0</v>
      </c>
      <c r="F50" s="104">
        <f>Startliste!G50</f>
        <v>0</v>
      </c>
      <c r="G50" s="295"/>
      <c r="H50" s="295"/>
      <c r="I50" s="295"/>
      <c r="J50" s="295"/>
    </row>
    <row r="51" spans="1:10" ht="26.45" customHeight="1" x14ac:dyDescent="0.2">
      <c r="A51" s="155">
        <f>Startliste!A51</f>
        <v>50</v>
      </c>
      <c r="B51" s="103" t="str">
        <f>Startliste!B51</f>
        <v>AL</v>
      </c>
      <c r="C51" s="102">
        <f>Startliste!C51</f>
        <v>0</v>
      </c>
      <c r="D51" s="103">
        <f>Startliste!E51</f>
        <v>0</v>
      </c>
      <c r="E51" s="89">
        <f>Startliste!F51</f>
        <v>0</v>
      </c>
      <c r="F51" s="104">
        <f>Startliste!G51</f>
        <v>0</v>
      </c>
      <c r="G51" s="295"/>
      <c r="H51" s="295"/>
      <c r="I51" s="295"/>
      <c r="J51" s="295"/>
    </row>
    <row r="52" spans="1:10" ht="26.45" customHeight="1" x14ac:dyDescent="0.2">
      <c r="A52" s="155">
        <f>Startliste!A52</f>
        <v>51</v>
      </c>
      <c r="B52" s="103" t="str">
        <f>Startliste!B52</f>
        <v>AL</v>
      </c>
      <c r="C52" s="102">
        <f>Startliste!C52</f>
        <v>0</v>
      </c>
      <c r="D52" s="103">
        <f>Startliste!E52</f>
        <v>0</v>
      </c>
      <c r="E52" s="89">
        <f>Startliste!F52</f>
        <v>0</v>
      </c>
      <c r="F52" s="104">
        <f>Startliste!G52</f>
        <v>0</v>
      </c>
      <c r="G52" s="295"/>
      <c r="H52" s="295"/>
      <c r="I52" s="295"/>
      <c r="J52" s="295"/>
    </row>
    <row r="53" spans="1:10" ht="26.45" customHeight="1" x14ac:dyDescent="0.2">
      <c r="A53" s="155">
        <f>Startliste!A53</f>
        <v>52</v>
      </c>
      <c r="B53" s="103" t="str">
        <f>Startliste!B53</f>
        <v>AL</v>
      </c>
      <c r="C53" s="102">
        <f>Startliste!C53</f>
        <v>0</v>
      </c>
      <c r="D53" s="103">
        <f>Startliste!E53</f>
        <v>0</v>
      </c>
      <c r="E53" s="89">
        <f>Startliste!F53</f>
        <v>0</v>
      </c>
      <c r="F53" s="104">
        <f>Startliste!G53</f>
        <v>0</v>
      </c>
      <c r="G53" s="295"/>
      <c r="H53" s="295"/>
      <c r="I53" s="295"/>
      <c r="J53" s="295"/>
    </row>
    <row r="54" spans="1:10" ht="26.45" customHeight="1" x14ac:dyDescent="0.2">
      <c r="A54" s="155">
        <f>Startliste!A54</f>
        <v>53</v>
      </c>
      <c r="B54" s="103" t="str">
        <f>Startliste!B54</f>
        <v>AL</v>
      </c>
      <c r="C54" s="102">
        <f>Startliste!C54</f>
        <v>0</v>
      </c>
      <c r="D54" s="103">
        <f>Startliste!E54</f>
        <v>0</v>
      </c>
      <c r="E54" s="89">
        <f>Startliste!F54</f>
        <v>0</v>
      </c>
      <c r="F54" s="104">
        <f>Startliste!G54</f>
        <v>0</v>
      </c>
      <c r="G54" s="295"/>
      <c r="H54" s="295"/>
      <c r="I54" s="295"/>
      <c r="J54" s="295"/>
    </row>
    <row r="55" spans="1:10" ht="26.45" customHeight="1" x14ac:dyDescent="0.2">
      <c r="A55" s="155">
        <f>Startliste!A55</f>
        <v>54</v>
      </c>
      <c r="B55" s="103" t="str">
        <f>Startliste!B55</f>
        <v>AL</v>
      </c>
      <c r="C55" s="102">
        <f>Startliste!C55</f>
        <v>0</v>
      </c>
      <c r="D55" s="103">
        <f>Startliste!E55</f>
        <v>0</v>
      </c>
      <c r="E55" s="89">
        <f>Startliste!F55</f>
        <v>0</v>
      </c>
      <c r="F55" s="104">
        <f>Startliste!G55</f>
        <v>0</v>
      </c>
      <c r="G55" s="295"/>
      <c r="H55" s="295"/>
      <c r="I55" s="295"/>
      <c r="J55" s="295"/>
    </row>
    <row r="56" spans="1:10" ht="26.45" customHeight="1" x14ac:dyDescent="0.2">
      <c r="A56" s="155">
        <f>Startliste!A56</f>
        <v>55</v>
      </c>
      <c r="B56" s="103" t="str">
        <f>Startliste!B56</f>
        <v>AL</v>
      </c>
      <c r="C56" s="102">
        <f>Startliste!C56</f>
        <v>0</v>
      </c>
      <c r="D56" s="103">
        <f>Startliste!E56</f>
        <v>0</v>
      </c>
      <c r="E56" s="89">
        <f>Startliste!F56</f>
        <v>0</v>
      </c>
      <c r="F56" s="104">
        <f>Startliste!G56</f>
        <v>0</v>
      </c>
      <c r="G56" s="295"/>
      <c r="H56" s="295"/>
      <c r="I56" s="295"/>
      <c r="J56" s="295"/>
    </row>
    <row r="57" spans="1:10" ht="26.45" customHeight="1" x14ac:dyDescent="0.2">
      <c r="A57" s="155">
        <f>Startliste!A57</f>
        <v>56</v>
      </c>
      <c r="B57" s="103" t="str">
        <f>Startliste!B57</f>
        <v>AL</v>
      </c>
      <c r="C57" s="102">
        <f>Startliste!C57</f>
        <v>0</v>
      </c>
      <c r="D57" s="103">
        <f>Startliste!E57</f>
        <v>0</v>
      </c>
      <c r="E57" s="89">
        <f>Startliste!F57</f>
        <v>0</v>
      </c>
      <c r="F57" s="104">
        <f>Startliste!G57</f>
        <v>0</v>
      </c>
      <c r="G57" s="295"/>
      <c r="H57" s="295"/>
      <c r="I57" s="295"/>
      <c r="J57" s="295"/>
    </row>
    <row r="58" spans="1:10" ht="26.45" customHeight="1" x14ac:dyDescent="0.2">
      <c r="A58" s="155">
        <f>Startliste!A58</f>
        <v>57</v>
      </c>
      <c r="B58" s="103" t="str">
        <f>Startliste!B58</f>
        <v>AL</v>
      </c>
      <c r="C58" s="102">
        <f>Startliste!C58</f>
        <v>0</v>
      </c>
      <c r="D58" s="103">
        <f>Startliste!E58</f>
        <v>0</v>
      </c>
      <c r="E58" s="89">
        <f>Startliste!F58</f>
        <v>0</v>
      </c>
      <c r="F58" s="104">
        <f>Startliste!G58</f>
        <v>0</v>
      </c>
      <c r="G58" s="295"/>
      <c r="H58" s="295"/>
      <c r="I58" s="295"/>
      <c r="J58" s="295"/>
    </row>
    <row r="59" spans="1:10" ht="26.45" customHeight="1" x14ac:dyDescent="0.2">
      <c r="A59" s="155">
        <f>Startliste!A59</f>
        <v>58</v>
      </c>
      <c r="B59" s="103" t="str">
        <f>Startliste!B59</f>
        <v>AL</v>
      </c>
      <c r="C59" s="102">
        <f>Startliste!C59</f>
        <v>0</v>
      </c>
      <c r="D59" s="103">
        <f>Startliste!E59</f>
        <v>0</v>
      </c>
      <c r="E59" s="89">
        <f>Startliste!F59</f>
        <v>0</v>
      </c>
      <c r="F59" s="104">
        <f>Startliste!G59</f>
        <v>0</v>
      </c>
      <c r="G59" s="295"/>
      <c r="H59" s="295"/>
      <c r="I59" s="295"/>
      <c r="J59" s="295"/>
    </row>
    <row r="60" spans="1:10" ht="26.45" customHeight="1" x14ac:dyDescent="0.2">
      <c r="A60" s="155">
        <f>Startliste!A60</f>
        <v>59</v>
      </c>
      <c r="B60" s="103" t="str">
        <f>Startliste!B60</f>
        <v>AL</v>
      </c>
      <c r="C60" s="102">
        <f>Startliste!C60</f>
        <v>0</v>
      </c>
      <c r="D60" s="103">
        <f>Startliste!E60</f>
        <v>0</v>
      </c>
      <c r="E60" s="89">
        <f>Startliste!F60</f>
        <v>0</v>
      </c>
      <c r="F60" s="104">
        <f>Startliste!G60</f>
        <v>0</v>
      </c>
      <c r="G60" s="295"/>
      <c r="H60" s="295"/>
      <c r="I60" s="295"/>
      <c r="J60" s="295"/>
    </row>
    <row r="61" spans="1:10" ht="26.45" customHeight="1" x14ac:dyDescent="0.2">
      <c r="A61" s="155">
        <f>Startliste!A61</f>
        <v>60</v>
      </c>
      <c r="B61" s="103" t="str">
        <f>Startliste!B61</f>
        <v>AL</v>
      </c>
      <c r="C61" s="102">
        <f>Startliste!C61</f>
        <v>0</v>
      </c>
      <c r="D61" s="103">
        <f>Startliste!E61</f>
        <v>0</v>
      </c>
      <c r="E61" s="89">
        <f>Startliste!F61</f>
        <v>0</v>
      </c>
      <c r="F61" s="104">
        <f>Startliste!G61</f>
        <v>0</v>
      </c>
      <c r="G61" s="295"/>
      <c r="H61" s="295"/>
      <c r="I61" s="295"/>
      <c r="J61" s="295"/>
    </row>
    <row r="62" spans="1:10" ht="26.45" customHeight="1" x14ac:dyDescent="0.2">
      <c r="A62" s="155">
        <f>Startliste!A62</f>
        <v>61</v>
      </c>
      <c r="B62" s="103" t="str">
        <f>Startliste!B62</f>
        <v>AL</v>
      </c>
      <c r="C62" s="102">
        <f>Startliste!C62</f>
        <v>0</v>
      </c>
      <c r="D62" s="103">
        <f>Startliste!E62</f>
        <v>0</v>
      </c>
      <c r="E62" s="89">
        <f>Startliste!F62</f>
        <v>0</v>
      </c>
      <c r="F62" s="104">
        <f>Startliste!G62</f>
        <v>0</v>
      </c>
      <c r="G62" s="295"/>
      <c r="H62" s="295"/>
      <c r="I62" s="295"/>
      <c r="J62" s="295"/>
    </row>
    <row r="63" spans="1:10" ht="26.45" customHeight="1" x14ac:dyDescent="0.2">
      <c r="A63" s="155">
        <f>Startliste!A63</f>
        <v>62</v>
      </c>
      <c r="B63" s="103" t="str">
        <f>Startliste!B63</f>
        <v>AL</v>
      </c>
      <c r="C63" s="102">
        <f>Startliste!C63</f>
        <v>0</v>
      </c>
      <c r="D63" s="103">
        <f>Startliste!E63</f>
        <v>0</v>
      </c>
      <c r="E63" s="89">
        <f>Startliste!F63</f>
        <v>0</v>
      </c>
      <c r="F63" s="104">
        <f>Startliste!G63</f>
        <v>0</v>
      </c>
      <c r="G63" s="295"/>
      <c r="H63" s="295"/>
      <c r="I63" s="295"/>
      <c r="J63" s="295"/>
    </row>
    <row r="64" spans="1:10" ht="26.45" customHeight="1" x14ac:dyDescent="0.2">
      <c r="A64" s="155">
        <f>Startliste!A64</f>
        <v>63</v>
      </c>
      <c r="B64" s="103" t="str">
        <f>Startliste!B64</f>
        <v>AL</v>
      </c>
      <c r="C64" s="102">
        <f>Startliste!C64</f>
        <v>0</v>
      </c>
      <c r="D64" s="103">
        <f>Startliste!E64</f>
        <v>0</v>
      </c>
      <c r="E64" s="89">
        <f>Startliste!F64</f>
        <v>0</v>
      </c>
      <c r="F64" s="104">
        <f>Startliste!G64</f>
        <v>0</v>
      </c>
      <c r="G64" s="295"/>
      <c r="H64" s="295"/>
      <c r="I64" s="295"/>
      <c r="J64" s="295"/>
    </row>
    <row r="65" spans="1:10" ht="26.45" customHeight="1" x14ac:dyDescent="0.2">
      <c r="A65" s="155">
        <f>Startliste!A65</f>
        <v>64</v>
      </c>
      <c r="B65" s="103" t="str">
        <f>Startliste!B65</f>
        <v>AL</v>
      </c>
      <c r="C65" s="102">
        <f>Startliste!C65</f>
        <v>0</v>
      </c>
      <c r="D65" s="103">
        <f>Startliste!E65</f>
        <v>0</v>
      </c>
      <c r="E65" s="89">
        <f>Startliste!F65</f>
        <v>0</v>
      </c>
      <c r="F65" s="104">
        <f>Startliste!G65</f>
        <v>0</v>
      </c>
      <c r="G65" s="295"/>
      <c r="H65" s="295"/>
      <c r="I65" s="295"/>
      <c r="J65" s="295"/>
    </row>
    <row r="66" spans="1:10" ht="26.45" customHeight="1" x14ac:dyDescent="0.2">
      <c r="A66" s="155">
        <f>Startliste!A66</f>
        <v>65</v>
      </c>
      <c r="B66" s="103" t="str">
        <f>Startliste!B66</f>
        <v>AL</v>
      </c>
      <c r="C66" s="102">
        <f>Startliste!C66</f>
        <v>0</v>
      </c>
      <c r="D66" s="103">
        <f>Startliste!E66</f>
        <v>0</v>
      </c>
      <c r="E66" s="89">
        <f>Startliste!F66</f>
        <v>0</v>
      </c>
      <c r="F66" s="104">
        <f>Startliste!G66</f>
        <v>0</v>
      </c>
      <c r="G66" s="295"/>
      <c r="H66" s="295"/>
      <c r="I66" s="295"/>
      <c r="J66" s="295"/>
    </row>
    <row r="67" spans="1:10" ht="26.45" customHeight="1" x14ac:dyDescent="0.2">
      <c r="A67" s="155">
        <f>Startliste!A67</f>
        <v>66</v>
      </c>
      <c r="B67" s="103" t="str">
        <f>Startliste!B67</f>
        <v>AL</v>
      </c>
      <c r="C67" s="102">
        <f>Startliste!C67</f>
        <v>0</v>
      </c>
      <c r="D67" s="103">
        <f>Startliste!E67</f>
        <v>0</v>
      </c>
      <c r="E67" s="89">
        <f>Startliste!F67</f>
        <v>0</v>
      </c>
      <c r="F67" s="104">
        <f>Startliste!G67</f>
        <v>0</v>
      </c>
      <c r="G67" s="295"/>
      <c r="H67" s="295"/>
      <c r="I67" s="295"/>
      <c r="J67" s="295"/>
    </row>
    <row r="68" spans="1:10" ht="26.45" customHeight="1" x14ac:dyDescent="0.2">
      <c r="A68" s="155"/>
      <c r="B68" s="103"/>
      <c r="C68" s="102"/>
      <c r="D68" s="103"/>
      <c r="E68" s="89"/>
      <c r="F68" s="104"/>
      <c r="G68" s="295"/>
      <c r="H68" s="295"/>
      <c r="I68" s="295"/>
      <c r="J68" s="295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&amp;CDyrlæge-notatliste</oddHeader>
  </headerFooter>
  <rowBreaks count="2" manualBreakCount="2">
    <brk id="23" max="9" man="1"/>
    <brk id="45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00"/>
  <sheetViews>
    <sheetView view="pageBreakPreview" topLeftCell="A19" zoomScale="85" zoomScaleNormal="100" zoomScaleSheetLayoutView="85" workbookViewId="0">
      <selection activeCell="O4" sqref="O4"/>
    </sheetView>
  </sheetViews>
  <sheetFormatPr defaultColWidth="8.85546875" defaultRowHeight="12.75" x14ac:dyDescent="0.2"/>
  <cols>
    <col min="1" max="2" width="8.85546875" style="211"/>
    <col min="3" max="3" width="29.5703125" style="211" customWidth="1"/>
    <col min="4" max="4" width="9" style="211" customWidth="1"/>
    <col min="5" max="5" width="32.28515625" style="211" customWidth="1"/>
    <col min="6" max="16384" width="8.85546875" style="211"/>
  </cols>
  <sheetData>
    <row r="1" spans="1:8" s="239" customFormat="1" ht="33" customHeight="1" x14ac:dyDescent="0.2">
      <c r="A1" s="268" t="s">
        <v>119</v>
      </c>
      <c r="B1" s="238" t="s">
        <v>201</v>
      </c>
      <c r="C1" s="238" t="s">
        <v>158</v>
      </c>
      <c r="D1" s="238" t="s">
        <v>159</v>
      </c>
      <c r="E1" s="241"/>
      <c r="F1" s="278"/>
      <c r="G1" s="278"/>
      <c r="H1" s="278"/>
    </row>
    <row r="2" spans="1:8" ht="14.25" x14ac:dyDescent="0.2">
      <c r="A2" s="240" t="s">
        <v>160</v>
      </c>
      <c r="B2" s="219"/>
      <c r="C2" s="220"/>
      <c r="D2" s="240" t="s">
        <v>161</v>
      </c>
      <c r="E2" s="235" t="s">
        <v>162</v>
      </c>
      <c r="F2" s="279"/>
      <c r="G2" s="279"/>
      <c r="H2" s="279"/>
    </row>
    <row r="3" spans="1:8" ht="14.25" x14ac:dyDescent="0.2">
      <c r="A3" s="212">
        <v>1</v>
      </c>
      <c r="B3" s="212" t="s">
        <v>163</v>
      </c>
      <c r="C3" s="283" t="s">
        <v>164</v>
      </c>
      <c r="D3" s="362"/>
      <c r="E3" s="361"/>
      <c r="F3" s="279"/>
      <c r="G3" s="279"/>
      <c r="H3" s="279"/>
    </row>
    <row r="4" spans="1:8" ht="14.25" x14ac:dyDescent="0.2">
      <c r="A4" s="214"/>
      <c r="B4" s="214" t="s">
        <v>165</v>
      </c>
      <c r="C4" s="284" t="s">
        <v>166</v>
      </c>
      <c r="D4" s="363"/>
      <c r="E4" s="365"/>
      <c r="F4" s="279"/>
      <c r="G4" s="279"/>
      <c r="H4" s="279"/>
    </row>
    <row r="5" spans="1:8" ht="14.25" x14ac:dyDescent="0.2">
      <c r="A5" s="216"/>
      <c r="B5" s="216"/>
      <c r="C5" s="285" t="s">
        <v>167</v>
      </c>
      <c r="D5" s="364"/>
      <c r="E5" s="226"/>
      <c r="F5" s="279"/>
      <c r="G5" s="279"/>
      <c r="H5" s="279"/>
    </row>
    <row r="6" spans="1:8" ht="14.25" x14ac:dyDescent="0.2">
      <c r="A6" s="212">
        <v>2</v>
      </c>
      <c r="B6" s="212" t="s">
        <v>168</v>
      </c>
      <c r="C6" s="283" t="s">
        <v>169</v>
      </c>
      <c r="D6" s="230"/>
      <c r="E6" s="213"/>
      <c r="F6" s="279"/>
      <c r="G6" s="279"/>
      <c r="H6" s="279"/>
    </row>
    <row r="7" spans="1:8" ht="14.25" x14ac:dyDescent="0.2">
      <c r="A7" s="216"/>
      <c r="B7" s="216"/>
      <c r="C7" s="285" t="s">
        <v>167</v>
      </c>
      <c r="D7" s="232"/>
      <c r="E7" s="217"/>
      <c r="F7" s="279"/>
      <c r="G7" s="279"/>
      <c r="H7" s="279"/>
    </row>
    <row r="8" spans="1:8" ht="28.5" customHeight="1" x14ac:dyDescent="0.2">
      <c r="A8" s="218">
        <v>3</v>
      </c>
      <c r="B8" s="218" t="s">
        <v>163</v>
      </c>
      <c r="C8" s="286" t="s">
        <v>170</v>
      </c>
      <c r="D8" s="233"/>
      <c r="E8" s="220"/>
      <c r="F8" s="279"/>
      <c r="G8" s="279"/>
      <c r="H8" s="279"/>
    </row>
    <row r="9" spans="1:8" ht="14.25" x14ac:dyDescent="0.2">
      <c r="A9" s="212">
        <v>4</v>
      </c>
      <c r="B9" s="212" t="s">
        <v>168</v>
      </c>
      <c r="C9" s="283" t="s">
        <v>171</v>
      </c>
      <c r="D9" s="230"/>
      <c r="E9" s="213"/>
      <c r="F9" s="279"/>
      <c r="G9" s="279"/>
      <c r="H9" s="279"/>
    </row>
    <row r="10" spans="1:8" ht="14.25" x14ac:dyDescent="0.2">
      <c r="A10" s="216"/>
      <c r="B10" s="216"/>
      <c r="C10" s="285" t="s">
        <v>172</v>
      </c>
      <c r="D10" s="232"/>
      <c r="E10" s="217"/>
      <c r="F10" s="279"/>
      <c r="G10" s="279"/>
      <c r="H10" s="279"/>
    </row>
    <row r="11" spans="1:8" ht="30" customHeight="1" x14ac:dyDescent="0.2">
      <c r="A11" s="218">
        <v>5</v>
      </c>
      <c r="B11" s="218" t="s">
        <v>173</v>
      </c>
      <c r="C11" s="286" t="s">
        <v>174</v>
      </c>
      <c r="D11" s="233"/>
      <c r="E11" s="220"/>
      <c r="F11" s="279"/>
      <c r="G11" s="279"/>
      <c r="H11" s="279"/>
    </row>
    <row r="12" spans="1:8" ht="27.75" customHeight="1" x14ac:dyDescent="0.2">
      <c r="A12" s="218">
        <v>6</v>
      </c>
      <c r="B12" s="218" t="s">
        <v>175</v>
      </c>
      <c r="C12" s="286" t="s">
        <v>176</v>
      </c>
      <c r="D12" s="233"/>
      <c r="E12" s="220"/>
      <c r="F12" s="279"/>
      <c r="G12" s="279"/>
      <c r="H12" s="279"/>
    </row>
    <row r="13" spans="1:8" ht="28.5" customHeight="1" x14ac:dyDescent="0.2">
      <c r="A13" s="218">
        <v>7</v>
      </c>
      <c r="B13" s="218" t="s">
        <v>177</v>
      </c>
      <c r="C13" s="286" t="s">
        <v>167</v>
      </c>
      <c r="D13" s="233"/>
      <c r="E13" s="220"/>
      <c r="F13" s="279"/>
      <c r="G13" s="279"/>
      <c r="H13" s="279"/>
    </row>
    <row r="14" spans="1:8" ht="14.25" x14ac:dyDescent="0.2">
      <c r="A14" s="212">
        <v>8</v>
      </c>
      <c r="B14" s="212" t="s">
        <v>178</v>
      </c>
      <c r="C14" s="283" t="s">
        <v>179</v>
      </c>
      <c r="D14" s="230"/>
      <c r="E14" s="213"/>
      <c r="F14" s="279"/>
      <c r="G14" s="279"/>
      <c r="H14" s="279"/>
    </row>
    <row r="15" spans="1:8" ht="14.25" x14ac:dyDescent="0.2">
      <c r="A15" s="216"/>
      <c r="B15" s="216" t="s">
        <v>180</v>
      </c>
      <c r="C15" s="285" t="s">
        <v>167</v>
      </c>
      <c r="D15" s="232"/>
      <c r="E15" s="217"/>
      <c r="F15" s="279"/>
      <c r="G15" s="279"/>
      <c r="H15" s="279"/>
    </row>
    <row r="16" spans="1:8" ht="24" x14ac:dyDescent="0.2">
      <c r="A16" s="223">
        <v>9</v>
      </c>
      <c r="B16" s="223" t="s">
        <v>181</v>
      </c>
      <c r="C16" s="287" t="s">
        <v>202</v>
      </c>
      <c r="D16" s="222"/>
      <c r="E16" s="224"/>
      <c r="F16" s="279"/>
      <c r="G16" s="279"/>
      <c r="H16" s="279"/>
    </row>
    <row r="17" spans="1:8" ht="30" customHeight="1" x14ac:dyDescent="0.2">
      <c r="A17" s="218">
        <v>10</v>
      </c>
      <c r="B17" s="218" t="s">
        <v>168</v>
      </c>
      <c r="C17" s="288" t="s">
        <v>182</v>
      </c>
      <c r="D17" s="221"/>
      <c r="E17" s="221"/>
      <c r="F17" s="279"/>
      <c r="G17" s="279"/>
      <c r="H17" s="279"/>
    </row>
    <row r="18" spans="1:8" ht="28.5" customHeight="1" x14ac:dyDescent="0.2">
      <c r="A18" s="225"/>
      <c r="B18" s="218" t="s">
        <v>168</v>
      </c>
      <c r="C18" s="288" t="s">
        <v>167</v>
      </c>
      <c r="D18" s="221"/>
      <c r="E18" s="221"/>
      <c r="F18" s="279"/>
      <c r="G18" s="279"/>
      <c r="H18" s="279"/>
    </row>
    <row r="19" spans="1:8" ht="27.75" customHeight="1" x14ac:dyDescent="0.2">
      <c r="A19" s="225">
        <v>11</v>
      </c>
      <c r="B19" s="218" t="s">
        <v>183</v>
      </c>
      <c r="C19" s="288" t="s">
        <v>184</v>
      </c>
      <c r="D19" s="221"/>
      <c r="E19" s="221"/>
      <c r="F19" s="279"/>
      <c r="G19" s="279"/>
      <c r="H19" s="279"/>
    </row>
    <row r="20" spans="1:8" ht="28.5" customHeight="1" x14ac:dyDescent="0.2">
      <c r="A20" s="225"/>
      <c r="B20" s="225" t="s">
        <v>181</v>
      </c>
      <c r="C20" s="288" t="s">
        <v>167</v>
      </c>
      <c r="D20" s="221"/>
      <c r="E20" s="221"/>
      <c r="F20" s="279"/>
      <c r="G20" s="279"/>
      <c r="H20" s="279"/>
    </row>
    <row r="21" spans="1:8" ht="28.5" customHeight="1" x14ac:dyDescent="0.2">
      <c r="A21" s="225">
        <v>12</v>
      </c>
      <c r="B21" s="225" t="s">
        <v>163</v>
      </c>
      <c r="C21" s="367" t="s">
        <v>237</v>
      </c>
      <c r="D21" s="221"/>
      <c r="E21" s="221"/>
      <c r="F21" s="279"/>
      <c r="G21" s="279"/>
      <c r="H21" s="279"/>
    </row>
    <row r="22" spans="1:8" ht="29.25" customHeight="1" x14ac:dyDescent="0.2">
      <c r="A22" s="225"/>
      <c r="B22" s="225" t="s">
        <v>163</v>
      </c>
      <c r="C22" s="288" t="s">
        <v>167</v>
      </c>
      <c r="D22" s="221"/>
      <c r="E22" s="221"/>
      <c r="F22" s="279"/>
      <c r="G22" s="279"/>
      <c r="H22" s="279"/>
    </row>
    <row r="23" spans="1:8" ht="29.25" customHeight="1" x14ac:dyDescent="0.2">
      <c r="A23" s="227">
        <v>13</v>
      </c>
      <c r="B23" s="227" t="s">
        <v>185</v>
      </c>
      <c r="C23" s="289" t="s">
        <v>203</v>
      </c>
      <c r="D23" s="361"/>
      <c r="E23" s="361"/>
      <c r="F23" s="279"/>
      <c r="G23" s="279"/>
      <c r="H23" s="279"/>
    </row>
    <row r="24" spans="1:8" ht="14.25" x14ac:dyDescent="0.2">
      <c r="A24" s="212">
        <v>14</v>
      </c>
      <c r="B24" s="212" t="s">
        <v>163</v>
      </c>
      <c r="C24" s="283" t="s">
        <v>172</v>
      </c>
      <c r="D24" s="362"/>
      <c r="E24" s="361"/>
      <c r="F24" s="279"/>
      <c r="G24" s="279"/>
      <c r="H24" s="279"/>
    </row>
    <row r="25" spans="1:8" ht="14.25" x14ac:dyDescent="0.2">
      <c r="A25" s="214"/>
      <c r="B25" s="214" t="s">
        <v>187</v>
      </c>
      <c r="C25" s="284" t="s">
        <v>188</v>
      </c>
      <c r="D25" s="363"/>
      <c r="E25" s="365"/>
      <c r="F25" s="279"/>
      <c r="G25" s="279"/>
      <c r="H25" s="279"/>
    </row>
    <row r="26" spans="1:8" ht="14.25" x14ac:dyDescent="0.2">
      <c r="A26" s="216"/>
      <c r="B26" s="216" t="s">
        <v>189</v>
      </c>
      <c r="C26" s="285" t="s">
        <v>190</v>
      </c>
      <c r="D26" s="364"/>
      <c r="E26" s="226"/>
      <c r="F26" s="279"/>
      <c r="G26" s="279"/>
      <c r="H26" s="279"/>
    </row>
    <row r="27" spans="1:8" ht="28.5" customHeight="1" x14ac:dyDescent="0.2">
      <c r="A27" s="229">
        <v>15</v>
      </c>
      <c r="B27" s="229" t="s">
        <v>168</v>
      </c>
      <c r="C27" s="366" t="s">
        <v>236</v>
      </c>
      <c r="D27" s="226"/>
      <c r="E27" s="226"/>
      <c r="F27" s="279"/>
      <c r="G27" s="279"/>
      <c r="H27" s="279"/>
    </row>
    <row r="28" spans="1:8" ht="14.25" x14ac:dyDescent="0.2">
      <c r="A28" s="212">
        <v>16</v>
      </c>
      <c r="B28" s="227" t="s">
        <v>163</v>
      </c>
      <c r="C28" s="290" t="s">
        <v>191</v>
      </c>
      <c r="D28" s="230"/>
      <c r="E28" s="213"/>
      <c r="F28" s="279"/>
      <c r="G28" s="279"/>
      <c r="H28" s="279"/>
    </row>
    <row r="29" spans="1:8" ht="14.25" x14ac:dyDescent="0.2">
      <c r="A29" s="214"/>
      <c r="B29" s="228" t="s">
        <v>165</v>
      </c>
      <c r="C29" s="291" t="s">
        <v>192</v>
      </c>
      <c r="D29" s="231"/>
      <c r="E29" s="215"/>
      <c r="F29" s="279"/>
      <c r="G29" s="279"/>
      <c r="H29" s="279"/>
    </row>
    <row r="30" spans="1:8" ht="14.25" x14ac:dyDescent="0.2">
      <c r="A30" s="216"/>
      <c r="B30" s="229"/>
      <c r="C30" s="292" t="s">
        <v>193</v>
      </c>
      <c r="D30" s="232"/>
      <c r="E30" s="217"/>
      <c r="F30" s="279"/>
      <c r="G30" s="279"/>
      <c r="H30" s="279"/>
    </row>
    <row r="31" spans="1:8" ht="14.25" x14ac:dyDescent="0.2">
      <c r="A31" s="225"/>
      <c r="B31" s="225"/>
      <c r="C31" s="235"/>
      <c r="D31" s="221"/>
      <c r="E31" s="221"/>
      <c r="F31" s="279"/>
      <c r="G31" s="279"/>
      <c r="H31" s="279"/>
    </row>
    <row r="32" spans="1:8" ht="14.25" x14ac:dyDescent="0.2">
      <c r="A32" s="225"/>
      <c r="B32" s="225"/>
      <c r="C32" s="235" t="s">
        <v>194</v>
      </c>
      <c r="D32" s="221"/>
      <c r="E32" s="221"/>
      <c r="F32" s="279"/>
      <c r="G32" s="279"/>
      <c r="H32" s="279"/>
    </row>
    <row r="33" spans="1:8" ht="14.25" x14ac:dyDescent="0.2">
      <c r="A33" s="225"/>
      <c r="B33" s="225"/>
      <c r="C33" s="235" t="s">
        <v>195</v>
      </c>
      <c r="D33" s="221"/>
      <c r="E33" s="221"/>
      <c r="F33" s="279"/>
      <c r="G33" s="279"/>
      <c r="H33" s="279"/>
    </row>
    <row r="34" spans="1:8" ht="14.25" x14ac:dyDescent="0.2">
      <c r="A34" s="359">
        <v>1</v>
      </c>
      <c r="B34" s="368"/>
      <c r="C34" s="275" t="s">
        <v>196</v>
      </c>
      <c r="D34" s="226"/>
      <c r="E34" s="280"/>
      <c r="F34" s="279"/>
      <c r="G34" s="279"/>
      <c r="H34" s="279"/>
    </row>
    <row r="35" spans="1:8" ht="14.25" x14ac:dyDescent="0.2">
      <c r="A35" s="360">
        <v>2</v>
      </c>
      <c r="B35" s="369"/>
      <c r="C35" s="235" t="s">
        <v>197</v>
      </c>
      <c r="D35" s="221"/>
      <c r="E35" s="280"/>
      <c r="F35" s="279"/>
      <c r="G35" s="279"/>
      <c r="H35" s="279"/>
    </row>
    <row r="36" spans="1:8" ht="14.25" x14ac:dyDescent="0.2">
      <c r="A36" s="360">
        <v>3</v>
      </c>
      <c r="B36" s="369"/>
      <c r="C36" s="235" t="s">
        <v>198</v>
      </c>
      <c r="D36" s="221"/>
      <c r="E36" s="280"/>
      <c r="F36" s="279"/>
      <c r="G36" s="279"/>
      <c r="H36" s="279"/>
    </row>
    <row r="37" spans="1:8" ht="14.25" x14ac:dyDescent="0.2">
      <c r="A37" s="216">
        <v>4</v>
      </c>
      <c r="B37" s="229"/>
      <c r="C37" s="236" t="s">
        <v>199</v>
      </c>
      <c r="D37" s="221"/>
      <c r="E37" s="215"/>
      <c r="F37" s="279"/>
      <c r="G37" s="279"/>
      <c r="H37" s="279"/>
    </row>
    <row r="38" spans="1:8" ht="14.25" x14ac:dyDescent="0.2">
      <c r="A38" s="218"/>
      <c r="B38" s="225"/>
      <c r="C38" s="237" t="s">
        <v>200</v>
      </c>
      <c r="D38" s="221"/>
      <c r="E38" s="235" t="s">
        <v>204</v>
      </c>
      <c r="F38" s="279"/>
      <c r="G38" s="279"/>
      <c r="H38" s="279"/>
    </row>
    <row r="39" spans="1:8" x14ac:dyDescent="0.2">
      <c r="A39" s="281"/>
      <c r="B39" s="281"/>
      <c r="C39" s="281"/>
      <c r="D39" s="281"/>
      <c r="E39" s="282"/>
      <c r="F39" s="279"/>
      <c r="G39" s="279"/>
      <c r="H39" s="279"/>
    </row>
    <row r="40" spans="1:8" x14ac:dyDescent="0.2">
      <c r="A40" s="279"/>
      <c r="B40" s="279"/>
      <c r="C40" s="279"/>
      <c r="D40" s="279"/>
      <c r="E40" s="279"/>
      <c r="F40" s="279"/>
      <c r="G40" s="279"/>
      <c r="H40" s="279"/>
    </row>
    <row r="41" spans="1:8" x14ac:dyDescent="0.2">
      <c r="A41" s="279"/>
      <c r="B41" s="279"/>
      <c r="C41" s="279"/>
      <c r="D41" s="279"/>
      <c r="E41" s="279"/>
      <c r="F41" s="279"/>
      <c r="G41" s="279"/>
      <c r="H41" s="279"/>
    </row>
    <row r="42" spans="1:8" x14ac:dyDescent="0.2">
      <c r="A42" s="279"/>
      <c r="B42" s="279"/>
      <c r="C42" s="279"/>
      <c r="D42" s="279"/>
      <c r="E42" s="279"/>
      <c r="F42" s="279"/>
      <c r="G42" s="279"/>
      <c r="H42" s="279"/>
    </row>
    <row r="43" spans="1:8" x14ac:dyDescent="0.2">
      <c r="A43" s="279"/>
      <c r="B43" s="279"/>
      <c r="C43" s="279"/>
      <c r="D43" s="279"/>
      <c r="E43" s="279"/>
      <c r="F43" s="279"/>
      <c r="G43" s="279"/>
      <c r="H43" s="279"/>
    </row>
    <row r="44" spans="1:8" x14ac:dyDescent="0.2">
      <c r="A44" s="279"/>
      <c r="B44" s="279"/>
      <c r="C44" s="279"/>
      <c r="D44" s="279"/>
      <c r="E44" s="279"/>
      <c r="F44" s="279"/>
      <c r="G44" s="279"/>
      <c r="H44" s="279"/>
    </row>
    <row r="45" spans="1:8" x14ac:dyDescent="0.2">
      <c r="A45" s="279"/>
      <c r="B45" s="279"/>
      <c r="C45" s="279"/>
      <c r="D45" s="279"/>
      <c r="E45" s="279"/>
      <c r="F45" s="279"/>
      <c r="G45" s="279"/>
      <c r="H45" s="279"/>
    </row>
    <row r="46" spans="1:8" x14ac:dyDescent="0.2">
      <c r="A46" s="279"/>
      <c r="B46" s="279"/>
      <c r="C46" s="279"/>
      <c r="D46" s="279"/>
      <c r="E46" s="279"/>
      <c r="F46" s="279"/>
      <c r="G46" s="279"/>
      <c r="H46" s="279"/>
    </row>
    <row r="47" spans="1:8" x14ac:dyDescent="0.2">
      <c r="A47" s="279"/>
      <c r="B47" s="279"/>
      <c r="C47" s="279"/>
      <c r="D47" s="279"/>
      <c r="E47" s="279"/>
      <c r="F47" s="279"/>
      <c r="G47" s="279"/>
      <c r="H47" s="279"/>
    </row>
    <row r="48" spans="1:8" x14ac:dyDescent="0.2">
      <c r="A48" s="279"/>
      <c r="B48" s="279"/>
      <c r="C48" s="279"/>
      <c r="D48" s="279"/>
      <c r="E48" s="279"/>
      <c r="F48" s="279"/>
      <c r="G48" s="279"/>
      <c r="H48" s="279"/>
    </row>
    <row r="49" spans="1:8" x14ac:dyDescent="0.2">
      <c r="A49" s="279"/>
      <c r="B49" s="279"/>
      <c r="C49" s="279"/>
      <c r="D49" s="279"/>
      <c r="E49" s="279"/>
      <c r="F49" s="279"/>
      <c r="G49" s="279"/>
      <c r="H49" s="279"/>
    </row>
    <row r="50" spans="1:8" x14ac:dyDescent="0.2">
      <c r="A50" s="279"/>
      <c r="B50" s="279"/>
      <c r="C50" s="279"/>
      <c r="D50" s="279"/>
      <c r="E50" s="279"/>
      <c r="F50" s="279"/>
      <c r="G50" s="279"/>
      <c r="H50" s="279"/>
    </row>
    <row r="51" spans="1:8" x14ac:dyDescent="0.2">
      <c r="A51" s="279"/>
      <c r="B51" s="279"/>
      <c r="C51" s="279"/>
      <c r="D51" s="279"/>
      <c r="E51" s="279"/>
      <c r="F51" s="279"/>
      <c r="G51" s="279"/>
      <c r="H51" s="279"/>
    </row>
    <row r="52" spans="1:8" x14ac:dyDescent="0.2">
      <c r="A52" s="279"/>
      <c r="B52" s="279"/>
      <c r="C52" s="279"/>
      <c r="D52" s="279"/>
      <c r="E52" s="279"/>
      <c r="F52" s="279"/>
      <c r="G52" s="279"/>
      <c r="H52" s="279"/>
    </row>
    <row r="53" spans="1:8" x14ac:dyDescent="0.2">
      <c r="A53" s="279"/>
      <c r="B53" s="279"/>
      <c r="C53" s="279"/>
      <c r="D53" s="279"/>
      <c r="E53" s="279"/>
      <c r="F53" s="279"/>
      <c r="G53" s="279"/>
      <c r="H53" s="279"/>
    </row>
    <row r="54" spans="1:8" x14ac:dyDescent="0.2">
      <c r="A54" s="279"/>
      <c r="B54" s="279"/>
      <c r="C54" s="279"/>
      <c r="D54" s="279"/>
      <c r="E54" s="279"/>
      <c r="F54" s="279"/>
      <c r="G54" s="279"/>
      <c r="H54" s="279"/>
    </row>
    <row r="55" spans="1:8" x14ac:dyDescent="0.2">
      <c r="A55" s="279"/>
      <c r="B55" s="279"/>
      <c r="C55" s="279"/>
      <c r="D55" s="279"/>
      <c r="E55" s="279"/>
      <c r="F55" s="279"/>
      <c r="G55" s="279"/>
      <c r="H55" s="279"/>
    </row>
    <row r="56" spans="1:8" x14ac:dyDescent="0.2">
      <c r="A56" s="279"/>
      <c r="B56" s="279"/>
      <c r="C56" s="279"/>
      <c r="D56" s="279"/>
      <c r="E56" s="279"/>
      <c r="F56" s="279"/>
      <c r="G56" s="279"/>
      <c r="H56" s="279"/>
    </row>
    <row r="57" spans="1:8" x14ac:dyDescent="0.2">
      <c r="A57" s="279"/>
      <c r="B57" s="279"/>
      <c r="C57" s="279"/>
      <c r="D57" s="279"/>
      <c r="E57" s="279"/>
      <c r="F57" s="279"/>
      <c r="G57" s="279"/>
      <c r="H57" s="279"/>
    </row>
    <row r="58" spans="1:8" x14ac:dyDescent="0.2">
      <c r="A58" s="279"/>
      <c r="B58" s="279"/>
      <c r="C58" s="279"/>
      <c r="D58" s="279"/>
      <c r="E58" s="279"/>
      <c r="F58" s="279"/>
      <c r="G58" s="279"/>
      <c r="H58" s="279"/>
    </row>
    <row r="59" spans="1:8" x14ac:dyDescent="0.2">
      <c r="A59" s="279"/>
      <c r="B59" s="279"/>
      <c r="C59" s="279"/>
      <c r="D59" s="279"/>
      <c r="E59" s="279"/>
      <c r="F59" s="279"/>
      <c r="G59" s="279"/>
      <c r="H59" s="279"/>
    </row>
    <row r="60" spans="1:8" x14ac:dyDescent="0.2">
      <c r="A60" s="279"/>
      <c r="B60" s="279"/>
      <c r="C60" s="279"/>
      <c r="D60" s="279"/>
      <c r="E60" s="279"/>
      <c r="F60" s="279"/>
      <c r="G60" s="279"/>
      <c r="H60" s="279"/>
    </row>
    <row r="61" spans="1:8" x14ac:dyDescent="0.2">
      <c r="A61" s="279"/>
      <c r="B61" s="279"/>
      <c r="C61" s="279"/>
      <c r="D61" s="279"/>
      <c r="E61" s="279"/>
      <c r="F61" s="279"/>
      <c r="G61" s="279"/>
      <c r="H61" s="279"/>
    </row>
    <row r="62" spans="1:8" x14ac:dyDescent="0.2">
      <c r="A62" s="279"/>
      <c r="B62" s="279"/>
      <c r="C62" s="279"/>
      <c r="D62" s="279"/>
      <c r="E62" s="279"/>
      <c r="F62" s="279"/>
      <c r="G62" s="279"/>
      <c r="H62" s="279"/>
    </row>
    <row r="63" spans="1:8" x14ac:dyDescent="0.2">
      <c r="A63" s="279"/>
      <c r="B63" s="279"/>
      <c r="C63" s="279"/>
      <c r="D63" s="279"/>
      <c r="E63" s="279"/>
      <c r="F63" s="279"/>
      <c r="G63" s="279"/>
      <c r="H63" s="279"/>
    </row>
    <row r="64" spans="1:8" x14ac:dyDescent="0.2">
      <c r="A64" s="279"/>
      <c r="B64" s="279"/>
      <c r="C64" s="279"/>
      <c r="D64" s="279"/>
      <c r="E64" s="279"/>
      <c r="F64" s="279"/>
      <c r="G64" s="279"/>
      <c r="H64" s="279"/>
    </row>
    <row r="65" spans="1:8" x14ac:dyDescent="0.2">
      <c r="A65" s="279"/>
      <c r="B65" s="279"/>
      <c r="C65" s="279"/>
      <c r="D65" s="279"/>
      <c r="E65" s="279"/>
      <c r="F65" s="279"/>
      <c r="G65" s="279"/>
      <c r="H65" s="279"/>
    </row>
    <row r="66" spans="1:8" x14ac:dyDescent="0.2">
      <c r="A66" s="279"/>
      <c r="B66" s="279"/>
      <c r="C66" s="279"/>
      <c r="D66" s="279"/>
      <c r="E66" s="279"/>
      <c r="F66" s="279"/>
      <c r="G66" s="279"/>
      <c r="H66" s="279"/>
    </row>
    <row r="67" spans="1:8" x14ac:dyDescent="0.2">
      <c r="A67" s="279"/>
      <c r="B67" s="279"/>
      <c r="C67" s="279"/>
      <c r="D67" s="279"/>
      <c r="E67" s="279"/>
      <c r="F67" s="279"/>
      <c r="G67" s="279"/>
      <c r="H67" s="279"/>
    </row>
    <row r="68" spans="1:8" x14ac:dyDescent="0.2">
      <c r="A68" s="279"/>
      <c r="B68" s="279"/>
      <c r="C68" s="279"/>
      <c r="D68" s="279"/>
      <c r="E68" s="279"/>
      <c r="F68" s="279"/>
      <c r="G68" s="279"/>
      <c r="H68" s="279"/>
    </row>
    <row r="69" spans="1:8" ht="13.5" thickBot="1" x14ac:dyDescent="0.25">
      <c r="A69" s="234"/>
      <c r="B69" s="234"/>
      <c r="C69" s="234"/>
      <c r="D69" s="234"/>
      <c r="E69" s="276"/>
      <c r="F69" s="279"/>
      <c r="G69" s="279"/>
      <c r="H69" s="279"/>
    </row>
    <row r="70" spans="1:8" ht="13.5" thickBot="1" x14ac:dyDescent="0.25">
      <c r="A70" s="210"/>
      <c r="B70" s="210"/>
      <c r="C70" s="210"/>
      <c r="D70" s="210"/>
      <c r="E70" s="277"/>
      <c r="F70" s="279"/>
      <c r="G70" s="279"/>
      <c r="H70" s="279"/>
    </row>
    <row r="71" spans="1:8" ht="13.5" thickBot="1" x14ac:dyDescent="0.25">
      <c r="A71" s="210"/>
      <c r="B71" s="210"/>
      <c r="C71" s="210"/>
      <c r="D71" s="210"/>
      <c r="E71" s="277"/>
      <c r="F71" s="279"/>
      <c r="G71" s="279"/>
      <c r="H71" s="279"/>
    </row>
    <row r="72" spans="1:8" ht="13.5" thickBot="1" x14ac:dyDescent="0.25">
      <c r="A72" s="210"/>
      <c r="B72" s="210"/>
      <c r="C72" s="210"/>
      <c r="D72" s="210"/>
      <c r="E72" s="277"/>
      <c r="F72" s="279"/>
      <c r="G72" s="279"/>
      <c r="H72" s="279"/>
    </row>
    <row r="73" spans="1:8" ht="13.5" thickBot="1" x14ac:dyDescent="0.25">
      <c r="A73" s="210"/>
      <c r="B73" s="210"/>
      <c r="C73" s="210"/>
      <c r="D73" s="210"/>
      <c r="E73" s="277"/>
      <c r="F73" s="279"/>
      <c r="G73" s="279"/>
      <c r="H73" s="279"/>
    </row>
    <row r="74" spans="1:8" ht="13.5" thickBot="1" x14ac:dyDescent="0.25">
      <c r="A74" s="210"/>
      <c r="B74" s="210"/>
      <c r="C74" s="210"/>
      <c r="D74" s="210"/>
      <c r="E74" s="277"/>
      <c r="F74" s="279"/>
      <c r="G74" s="279"/>
      <c r="H74" s="279"/>
    </row>
    <row r="75" spans="1:8" ht="13.5" thickBot="1" x14ac:dyDescent="0.25">
      <c r="A75" s="210"/>
      <c r="B75" s="210"/>
      <c r="C75" s="210"/>
      <c r="D75" s="210"/>
      <c r="E75" s="277"/>
      <c r="F75" s="279"/>
      <c r="G75" s="279"/>
      <c r="H75" s="279"/>
    </row>
    <row r="76" spans="1:8" ht="13.5" thickBot="1" x14ac:dyDescent="0.25">
      <c r="A76" s="210"/>
      <c r="B76" s="210"/>
      <c r="C76" s="210"/>
      <c r="D76" s="210"/>
      <c r="E76" s="277"/>
      <c r="F76" s="279"/>
      <c r="G76" s="279"/>
      <c r="H76" s="279"/>
    </row>
    <row r="77" spans="1:8" ht="13.5" thickBot="1" x14ac:dyDescent="0.25">
      <c r="A77" s="210"/>
      <c r="B77" s="210"/>
      <c r="C77" s="210"/>
      <c r="D77" s="210"/>
      <c r="E77" s="277"/>
      <c r="F77" s="279"/>
      <c r="G77" s="279"/>
      <c r="H77" s="279"/>
    </row>
    <row r="78" spans="1:8" ht="13.5" thickBot="1" x14ac:dyDescent="0.25">
      <c r="A78" s="210"/>
      <c r="B78" s="210"/>
      <c r="C78" s="210"/>
      <c r="D78" s="210"/>
      <c r="E78" s="277"/>
      <c r="F78" s="279"/>
      <c r="G78" s="279"/>
      <c r="H78" s="279"/>
    </row>
    <row r="79" spans="1:8" ht="13.5" thickBot="1" x14ac:dyDescent="0.25">
      <c r="A79" s="210"/>
      <c r="B79" s="210"/>
      <c r="C79" s="210"/>
      <c r="D79" s="210"/>
      <c r="E79" s="277"/>
      <c r="F79" s="279"/>
      <c r="G79" s="279"/>
      <c r="H79" s="279"/>
    </row>
    <row r="80" spans="1:8" ht="13.5" thickBot="1" x14ac:dyDescent="0.25">
      <c r="A80" s="210"/>
      <c r="B80" s="210"/>
      <c r="C80" s="210"/>
      <c r="D80" s="210"/>
      <c r="E80" s="277"/>
      <c r="F80" s="279"/>
      <c r="G80" s="279"/>
      <c r="H80" s="279"/>
    </row>
    <row r="81" spans="1:8" ht="13.5" thickBot="1" x14ac:dyDescent="0.25">
      <c r="A81" s="210"/>
      <c r="B81" s="210"/>
      <c r="C81" s="210"/>
      <c r="D81" s="210"/>
      <c r="E81" s="277"/>
      <c r="F81" s="279"/>
      <c r="G81" s="279"/>
      <c r="H81" s="279"/>
    </row>
    <row r="82" spans="1:8" ht="13.5" thickBot="1" x14ac:dyDescent="0.25">
      <c r="A82" s="210"/>
      <c r="B82" s="210"/>
      <c r="C82" s="210"/>
      <c r="D82" s="210"/>
      <c r="E82" s="277"/>
      <c r="F82" s="279"/>
      <c r="G82" s="279"/>
      <c r="H82" s="279"/>
    </row>
    <row r="83" spans="1:8" ht="13.5" thickBot="1" x14ac:dyDescent="0.25">
      <c r="A83" s="210"/>
      <c r="B83" s="210"/>
      <c r="C83" s="210"/>
      <c r="D83" s="210"/>
      <c r="E83" s="277"/>
      <c r="F83" s="279"/>
      <c r="G83" s="279"/>
      <c r="H83" s="279"/>
    </row>
    <row r="84" spans="1:8" ht="13.5" thickBot="1" x14ac:dyDescent="0.25">
      <c r="A84" s="210"/>
      <c r="B84" s="210"/>
      <c r="C84" s="210"/>
      <c r="D84" s="210"/>
      <c r="E84" s="277"/>
      <c r="F84" s="279"/>
      <c r="G84" s="279"/>
      <c r="H84" s="279"/>
    </row>
    <row r="85" spans="1:8" ht="13.5" thickBot="1" x14ac:dyDescent="0.25">
      <c r="A85" s="210"/>
      <c r="B85" s="210"/>
      <c r="C85" s="210"/>
      <c r="D85" s="210"/>
      <c r="E85" s="277"/>
      <c r="F85" s="279"/>
      <c r="G85" s="279"/>
      <c r="H85" s="279"/>
    </row>
    <row r="86" spans="1:8" ht="13.5" thickBot="1" x14ac:dyDescent="0.25">
      <c r="A86" s="210"/>
      <c r="B86" s="210"/>
      <c r="C86" s="210"/>
      <c r="D86" s="210"/>
      <c r="E86" s="277"/>
      <c r="F86" s="279"/>
      <c r="G86" s="279"/>
      <c r="H86" s="279"/>
    </row>
    <row r="87" spans="1:8" ht="13.5" thickBot="1" x14ac:dyDescent="0.25">
      <c r="A87" s="210"/>
      <c r="B87" s="210"/>
      <c r="C87" s="210"/>
      <c r="D87" s="210"/>
      <c r="E87" s="277"/>
      <c r="F87" s="279"/>
      <c r="G87" s="279"/>
      <c r="H87" s="279"/>
    </row>
    <row r="88" spans="1:8" ht="13.5" thickBot="1" x14ac:dyDescent="0.25">
      <c r="A88" s="210"/>
      <c r="B88" s="210"/>
      <c r="C88" s="210"/>
      <c r="D88" s="210"/>
      <c r="E88" s="277"/>
      <c r="F88" s="279"/>
      <c r="G88" s="279"/>
      <c r="H88" s="279"/>
    </row>
    <row r="89" spans="1:8" ht="13.5" thickBot="1" x14ac:dyDescent="0.25">
      <c r="A89" s="210"/>
      <c r="B89" s="210"/>
      <c r="C89" s="210"/>
      <c r="D89" s="210"/>
      <c r="E89" s="277"/>
      <c r="F89" s="279"/>
      <c r="G89" s="279"/>
      <c r="H89" s="279"/>
    </row>
    <row r="90" spans="1:8" ht="13.5" thickBot="1" x14ac:dyDescent="0.25">
      <c r="A90" s="210"/>
      <c r="B90" s="210"/>
      <c r="C90" s="210"/>
      <c r="D90" s="210"/>
      <c r="E90" s="277"/>
      <c r="F90" s="279"/>
      <c r="G90" s="279"/>
      <c r="H90" s="279"/>
    </row>
    <row r="91" spans="1:8" ht="13.5" thickBot="1" x14ac:dyDescent="0.25">
      <c r="A91" s="210"/>
      <c r="B91" s="210"/>
      <c r="C91" s="210"/>
      <c r="D91" s="210"/>
      <c r="E91" s="277"/>
      <c r="F91" s="279"/>
      <c r="G91" s="279"/>
      <c r="H91" s="279"/>
    </row>
    <row r="92" spans="1:8" ht="13.5" thickBot="1" x14ac:dyDescent="0.25">
      <c r="A92" s="210"/>
      <c r="B92" s="210"/>
      <c r="C92" s="210"/>
      <c r="D92" s="210"/>
      <c r="E92" s="277"/>
      <c r="F92" s="279"/>
      <c r="G92" s="279"/>
      <c r="H92" s="279"/>
    </row>
    <row r="93" spans="1:8" ht="13.5" thickBot="1" x14ac:dyDescent="0.25">
      <c r="A93" s="210"/>
      <c r="B93" s="210"/>
      <c r="C93" s="210"/>
      <c r="D93" s="210"/>
      <c r="E93" s="277"/>
      <c r="F93" s="279"/>
      <c r="G93" s="279"/>
      <c r="H93" s="279"/>
    </row>
    <row r="94" spans="1:8" ht="13.5" thickBot="1" x14ac:dyDescent="0.25">
      <c r="A94" s="210"/>
      <c r="B94" s="210"/>
      <c r="C94" s="210"/>
      <c r="D94" s="210"/>
      <c r="E94" s="277"/>
      <c r="F94" s="279"/>
      <c r="G94" s="279"/>
      <c r="H94" s="279"/>
    </row>
    <row r="95" spans="1:8" ht="13.5" thickBot="1" x14ac:dyDescent="0.25">
      <c r="A95" s="210"/>
      <c r="B95" s="210"/>
      <c r="C95" s="210"/>
      <c r="D95" s="210"/>
      <c r="E95" s="277"/>
      <c r="F95" s="279"/>
      <c r="G95" s="279"/>
      <c r="H95" s="279"/>
    </row>
    <row r="96" spans="1:8" ht="13.5" thickBot="1" x14ac:dyDescent="0.25">
      <c r="A96" s="210"/>
      <c r="B96" s="210"/>
      <c r="C96" s="210"/>
      <c r="D96" s="210"/>
      <c r="E96" s="277"/>
      <c r="F96" s="279"/>
      <c r="G96" s="279"/>
      <c r="H96" s="279"/>
    </row>
    <row r="97" spans="1:8" ht="13.5" thickBot="1" x14ac:dyDescent="0.25">
      <c r="A97" s="210"/>
      <c r="B97" s="210"/>
      <c r="C97" s="210"/>
      <c r="D97" s="210"/>
      <c r="E97" s="277"/>
      <c r="F97" s="279"/>
      <c r="G97" s="279"/>
      <c r="H97" s="279"/>
    </row>
    <row r="98" spans="1:8" ht="13.5" thickBot="1" x14ac:dyDescent="0.25">
      <c r="A98" s="210"/>
      <c r="B98" s="210"/>
      <c r="C98" s="210"/>
      <c r="D98" s="210"/>
      <c r="E98" s="277"/>
      <c r="F98" s="279"/>
      <c r="G98" s="279"/>
      <c r="H98" s="279"/>
    </row>
    <row r="99" spans="1:8" ht="13.5" thickBot="1" x14ac:dyDescent="0.25">
      <c r="A99" s="210"/>
      <c r="B99" s="210"/>
      <c r="C99" s="210"/>
      <c r="D99" s="210"/>
      <c r="E99" s="277"/>
      <c r="F99" s="279"/>
      <c r="G99" s="279"/>
      <c r="H99" s="279"/>
    </row>
    <row r="100" spans="1:8" ht="13.5" thickBot="1" x14ac:dyDescent="0.25">
      <c r="A100" s="210"/>
      <c r="B100" s="210"/>
      <c r="C100" s="210"/>
      <c r="D100" s="210"/>
      <c r="E100" s="277"/>
      <c r="F100" s="279"/>
      <c r="G100" s="279"/>
      <c r="H100" s="279"/>
    </row>
    <row r="101" spans="1:8" ht="13.5" thickBot="1" x14ac:dyDescent="0.25">
      <c r="A101" s="210"/>
      <c r="B101" s="210"/>
      <c r="C101" s="210"/>
      <c r="D101" s="210"/>
      <c r="E101" s="277"/>
      <c r="F101" s="279"/>
      <c r="G101" s="279"/>
      <c r="H101" s="279"/>
    </row>
    <row r="102" spans="1:8" ht="13.5" thickBot="1" x14ac:dyDescent="0.25">
      <c r="A102" s="210"/>
      <c r="B102" s="210"/>
      <c r="C102" s="210"/>
      <c r="D102" s="210"/>
      <c r="E102" s="277"/>
      <c r="F102" s="279"/>
      <c r="G102" s="279"/>
      <c r="H102" s="279"/>
    </row>
    <row r="103" spans="1:8" ht="13.5" thickBot="1" x14ac:dyDescent="0.25">
      <c r="A103" s="210"/>
      <c r="B103" s="210"/>
      <c r="C103" s="210"/>
      <c r="D103" s="210"/>
      <c r="E103" s="277"/>
      <c r="F103" s="279"/>
      <c r="G103" s="279"/>
      <c r="H103" s="279"/>
    </row>
    <row r="104" spans="1:8" ht="13.5" thickBot="1" x14ac:dyDescent="0.25">
      <c r="A104" s="210"/>
      <c r="B104" s="210"/>
      <c r="C104" s="210"/>
      <c r="D104" s="210"/>
      <c r="E104" s="277"/>
      <c r="F104" s="279"/>
      <c r="G104" s="279"/>
      <c r="H104" s="279"/>
    </row>
    <row r="105" spans="1:8" ht="13.5" thickBot="1" x14ac:dyDescent="0.25">
      <c r="A105" s="210"/>
      <c r="B105" s="210"/>
      <c r="C105" s="210"/>
      <c r="D105" s="210"/>
      <c r="E105" s="277"/>
      <c r="F105" s="279"/>
      <c r="G105" s="279"/>
      <c r="H105" s="279"/>
    </row>
    <row r="106" spans="1:8" ht="13.5" thickBot="1" x14ac:dyDescent="0.25">
      <c r="A106" s="210"/>
      <c r="B106" s="210"/>
      <c r="C106" s="210"/>
      <c r="D106" s="210"/>
      <c r="E106" s="277"/>
      <c r="F106" s="279"/>
      <c r="G106" s="279"/>
      <c r="H106" s="279"/>
    </row>
    <row r="107" spans="1:8" ht="13.5" thickBot="1" x14ac:dyDescent="0.25">
      <c r="A107" s="210"/>
      <c r="B107" s="210"/>
      <c r="C107" s="210"/>
      <c r="D107" s="210"/>
      <c r="E107" s="277"/>
      <c r="F107" s="279"/>
      <c r="G107" s="279"/>
      <c r="H107" s="279"/>
    </row>
    <row r="108" spans="1:8" ht="13.5" thickBot="1" x14ac:dyDescent="0.25">
      <c r="A108" s="210"/>
      <c r="B108" s="210"/>
      <c r="C108" s="210"/>
      <c r="D108" s="210"/>
      <c r="E108" s="277"/>
      <c r="F108" s="279"/>
      <c r="G108" s="279"/>
      <c r="H108" s="279"/>
    </row>
    <row r="109" spans="1:8" ht="13.5" thickBot="1" x14ac:dyDescent="0.25">
      <c r="A109" s="210"/>
      <c r="B109" s="210"/>
      <c r="C109" s="210"/>
      <c r="D109" s="210"/>
      <c r="E109" s="277"/>
      <c r="F109" s="279"/>
      <c r="G109" s="279"/>
      <c r="H109" s="279"/>
    </row>
    <row r="110" spans="1:8" ht="13.5" thickBot="1" x14ac:dyDescent="0.25">
      <c r="A110" s="210"/>
      <c r="B110" s="210"/>
      <c r="C110" s="210"/>
      <c r="D110" s="210"/>
      <c r="E110" s="277"/>
      <c r="F110" s="279"/>
      <c r="G110" s="279"/>
      <c r="H110" s="279"/>
    </row>
    <row r="111" spans="1:8" ht="13.5" thickBot="1" x14ac:dyDescent="0.25">
      <c r="A111" s="210"/>
      <c r="B111" s="210"/>
      <c r="C111" s="210"/>
      <c r="D111" s="210"/>
      <c r="E111" s="277"/>
      <c r="F111" s="279"/>
      <c r="G111" s="279"/>
      <c r="H111" s="279"/>
    </row>
    <row r="112" spans="1:8" ht="13.5" thickBot="1" x14ac:dyDescent="0.25">
      <c r="A112" s="210"/>
      <c r="B112" s="210"/>
      <c r="C112" s="210"/>
      <c r="D112" s="210"/>
      <c r="E112" s="277"/>
      <c r="F112" s="279"/>
      <c r="G112" s="279"/>
      <c r="H112" s="279"/>
    </row>
    <row r="113" spans="1:8" ht="13.5" thickBot="1" x14ac:dyDescent="0.25">
      <c r="A113" s="210"/>
      <c r="B113" s="210"/>
      <c r="C113" s="210"/>
      <c r="D113" s="210"/>
      <c r="E113" s="277"/>
      <c r="F113" s="279"/>
      <c r="G113" s="279"/>
      <c r="H113" s="279"/>
    </row>
    <row r="114" spans="1:8" ht="13.5" thickBot="1" x14ac:dyDescent="0.25">
      <c r="A114" s="210"/>
      <c r="B114" s="210"/>
      <c r="C114" s="210"/>
      <c r="D114" s="210"/>
      <c r="E114" s="277"/>
      <c r="F114" s="279"/>
      <c r="G114" s="279"/>
      <c r="H114" s="279"/>
    </row>
    <row r="115" spans="1:8" ht="13.5" thickBot="1" x14ac:dyDescent="0.25">
      <c r="A115" s="210"/>
      <c r="B115" s="210"/>
      <c r="C115" s="210"/>
      <c r="D115" s="210"/>
      <c r="E115" s="277"/>
      <c r="F115" s="279"/>
      <c r="G115" s="279"/>
      <c r="H115" s="279"/>
    </row>
    <row r="116" spans="1:8" ht="13.5" thickBot="1" x14ac:dyDescent="0.25">
      <c r="A116" s="210"/>
      <c r="B116" s="210"/>
      <c r="C116" s="210"/>
      <c r="D116" s="210"/>
      <c r="E116" s="277"/>
      <c r="F116" s="279"/>
      <c r="G116" s="279"/>
      <c r="H116" s="279"/>
    </row>
    <row r="117" spans="1:8" ht="13.5" thickBot="1" x14ac:dyDescent="0.25">
      <c r="A117" s="210"/>
      <c r="B117" s="210"/>
      <c r="C117" s="210"/>
      <c r="D117" s="210"/>
      <c r="E117" s="277"/>
      <c r="F117" s="279"/>
      <c r="G117" s="279"/>
      <c r="H117" s="279"/>
    </row>
    <row r="118" spans="1:8" ht="13.5" thickBot="1" x14ac:dyDescent="0.25">
      <c r="A118" s="210"/>
      <c r="B118" s="210"/>
      <c r="C118" s="210"/>
      <c r="D118" s="210"/>
      <c r="E118" s="277"/>
      <c r="F118" s="279"/>
      <c r="G118" s="279"/>
      <c r="H118" s="279"/>
    </row>
    <row r="119" spans="1:8" ht="13.5" thickBot="1" x14ac:dyDescent="0.25">
      <c r="A119" s="210"/>
      <c r="B119" s="210"/>
      <c r="C119" s="210"/>
      <c r="D119" s="210"/>
      <c r="E119" s="277"/>
      <c r="F119" s="279"/>
      <c r="G119" s="279"/>
      <c r="H119" s="279"/>
    </row>
    <row r="120" spans="1:8" ht="13.5" thickBot="1" x14ac:dyDescent="0.25">
      <c r="A120" s="210"/>
      <c r="B120" s="210"/>
      <c r="C120" s="210"/>
      <c r="D120" s="210"/>
      <c r="E120" s="277"/>
      <c r="F120" s="279"/>
      <c r="G120" s="279"/>
      <c r="H120" s="279"/>
    </row>
    <row r="121" spans="1:8" ht="13.5" thickBot="1" x14ac:dyDescent="0.25">
      <c r="A121" s="210"/>
      <c r="B121" s="210"/>
      <c r="C121" s="210"/>
      <c r="D121" s="210"/>
      <c r="E121" s="277"/>
      <c r="F121" s="279"/>
      <c r="G121" s="279"/>
      <c r="H121" s="279"/>
    </row>
    <row r="122" spans="1:8" ht="13.5" thickBot="1" x14ac:dyDescent="0.25">
      <c r="A122" s="210"/>
      <c r="B122" s="210"/>
      <c r="C122" s="210"/>
      <c r="D122" s="210"/>
      <c r="E122" s="277"/>
      <c r="F122" s="279"/>
      <c r="G122" s="279"/>
      <c r="H122" s="279"/>
    </row>
    <row r="123" spans="1:8" ht="13.5" thickBot="1" x14ac:dyDescent="0.25">
      <c r="A123" s="210"/>
      <c r="B123" s="210"/>
      <c r="C123" s="210"/>
      <c r="D123" s="210"/>
      <c r="E123" s="277"/>
      <c r="F123" s="279"/>
      <c r="G123" s="279"/>
      <c r="H123" s="279"/>
    </row>
    <row r="124" spans="1:8" ht="13.5" thickBot="1" x14ac:dyDescent="0.25">
      <c r="A124" s="210"/>
      <c r="B124" s="210"/>
      <c r="C124" s="210"/>
      <c r="D124" s="210"/>
      <c r="E124" s="277"/>
      <c r="F124" s="279"/>
      <c r="G124" s="279"/>
      <c r="H124" s="279"/>
    </row>
    <row r="125" spans="1:8" ht="13.5" thickBot="1" x14ac:dyDescent="0.25">
      <c r="A125" s="210"/>
      <c r="B125" s="210"/>
      <c r="C125" s="210"/>
      <c r="D125" s="210"/>
      <c r="E125" s="277"/>
      <c r="F125" s="279"/>
      <c r="G125" s="279"/>
      <c r="H125" s="279"/>
    </row>
    <row r="126" spans="1:8" ht="13.5" thickBot="1" x14ac:dyDescent="0.25">
      <c r="A126" s="210"/>
      <c r="B126" s="210"/>
      <c r="C126" s="210"/>
      <c r="D126" s="210"/>
      <c r="E126" s="277"/>
      <c r="F126" s="279"/>
      <c r="G126" s="279"/>
      <c r="H126" s="279"/>
    </row>
    <row r="127" spans="1:8" ht="13.5" thickBot="1" x14ac:dyDescent="0.25">
      <c r="A127" s="210"/>
      <c r="B127" s="210"/>
      <c r="C127" s="210"/>
      <c r="D127" s="210"/>
      <c r="E127" s="277"/>
      <c r="F127" s="279"/>
      <c r="G127" s="279"/>
      <c r="H127" s="279"/>
    </row>
    <row r="128" spans="1:8" ht="13.5" thickBot="1" x14ac:dyDescent="0.25">
      <c r="A128" s="210"/>
      <c r="B128" s="210"/>
      <c r="C128" s="210"/>
      <c r="D128" s="210"/>
      <c r="E128" s="277"/>
      <c r="F128" s="279"/>
      <c r="G128" s="279"/>
      <c r="H128" s="279"/>
    </row>
    <row r="129" spans="1:8" ht="13.5" thickBot="1" x14ac:dyDescent="0.25">
      <c r="A129" s="210"/>
      <c r="B129" s="210"/>
      <c r="C129" s="210"/>
      <c r="D129" s="210"/>
      <c r="E129" s="277"/>
      <c r="F129" s="279"/>
      <c r="G129" s="279"/>
      <c r="H129" s="279"/>
    </row>
    <row r="130" spans="1:8" ht="13.5" thickBot="1" x14ac:dyDescent="0.25">
      <c r="A130" s="210"/>
      <c r="B130" s="210"/>
      <c r="C130" s="210"/>
      <c r="D130" s="210"/>
      <c r="E130" s="277"/>
      <c r="F130" s="279"/>
      <c r="G130" s="279"/>
      <c r="H130" s="279"/>
    </row>
    <row r="131" spans="1:8" ht="13.5" thickBot="1" x14ac:dyDescent="0.25">
      <c r="A131" s="210"/>
      <c r="B131" s="210"/>
      <c r="C131" s="210"/>
      <c r="D131" s="210"/>
      <c r="E131" s="277"/>
      <c r="F131" s="279"/>
      <c r="G131" s="279"/>
      <c r="H131" s="279"/>
    </row>
    <row r="132" spans="1:8" ht="13.5" thickBot="1" x14ac:dyDescent="0.25">
      <c r="A132" s="210"/>
      <c r="B132" s="210"/>
      <c r="C132" s="210"/>
      <c r="D132" s="210"/>
      <c r="E132" s="277"/>
      <c r="F132" s="279"/>
      <c r="G132" s="279"/>
      <c r="H132" s="279"/>
    </row>
    <row r="133" spans="1:8" ht="13.5" thickBot="1" x14ac:dyDescent="0.25">
      <c r="A133" s="210"/>
      <c r="B133" s="210"/>
      <c r="C133" s="210"/>
      <c r="D133" s="210"/>
      <c r="E133" s="277"/>
      <c r="F133" s="279"/>
      <c r="G133" s="279"/>
      <c r="H133" s="279"/>
    </row>
    <row r="134" spans="1:8" ht="13.5" thickBot="1" x14ac:dyDescent="0.25">
      <c r="A134" s="210"/>
      <c r="B134" s="210"/>
      <c r="C134" s="210"/>
      <c r="D134" s="210"/>
      <c r="E134" s="277"/>
      <c r="F134" s="279"/>
      <c r="G134" s="279"/>
      <c r="H134" s="279"/>
    </row>
    <row r="135" spans="1:8" ht="13.5" thickBot="1" x14ac:dyDescent="0.25">
      <c r="A135" s="210"/>
      <c r="B135" s="210"/>
      <c r="C135" s="210"/>
      <c r="D135" s="210"/>
      <c r="E135" s="277"/>
      <c r="F135" s="279"/>
      <c r="G135" s="279"/>
      <c r="H135" s="279"/>
    </row>
    <row r="136" spans="1:8" ht="13.5" thickBot="1" x14ac:dyDescent="0.25">
      <c r="A136" s="210"/>
      <c r="B136" s="210"/>
      <c r="C136" s="210"/>
      <c r="D136" s="210"/>
      <c r="E136" s="277"/>
      <c r="F136" s="279"/>
      <c r="G136" s="279"/>
      <c r="H136" s="279"/>
    </row>
    <row r="137" spans="1:8" ht="13.5" thickBot="1" x14ac:dyDescent="0.25">
      <c r="A137" s="210"/>
      <c r="B137" s="210"/>
      <c r="C137" s="210"/>
      <c r="D137" s="210"/>
      <c r="E137" s="277"/>
      <c r="F137" s="279"/>
      <c r="G137" s="279"/>
      <c r="H137" s="279"/>
    </row>
    <row r="138" spans="1:8" ht="13.5" thickBot="1" x14ac:dyDescent="0.25">
      <c r="A138" s="210"/>
      <c r="B138" s="210"/>
      <c r="C138" s="210"/>
      <c r="D138" s="210"/>
      <c r="E138" s="277"/>
      <c r="F138" s="279"/>
      <c r="G138" s="279"/>
      <c r="H138" s="279"/>
    </row>
    <row r="139" spans="1:8" ht="13.5" thickBot="1" x14ac:dyDescent="0.25">
      <c r="A139" s="210"/>
      <c r="B139" s="210"/>
      <c r="C139" s="210"/>
      <c r="D139" s="210"/>
      <c r="E139" s="277"/>
      <c r="F139" s="279"/>
      <c r="G139" s="279"/>
      <c r="H139" s="279"/>
    </row>
    <row r="140" spans="1:8" ht="13.5" thickBot="1" x14ac:dyDescent="0.25">
      <c r="A140" s="210"/>
      <c r="B140" s="210"/>
      <c r="C140" s="210"/>
      <c r="D140" s="210"/>
      <c r="E140" s="277"/>
      <c r="F140" s="279"/>
      <c r="G140" s="279"/>
      <c r="H140" s="279"/>
    </row>
    <row r="141" spans="1:8" ht="13.5" thickBot="1" x14ac:dyDescent="0.25">
      <c r="A141" s="210"/>
      <c r="B141" s="210"/>
      <c r="C141" s="210"/>
      <c r="D141" s="210"/>
      <c r="E141" s="277"/>
      <c r="F141" s="279"/>
      <c r="G141" s="279"/>
      <c r="H141" s="279"/>
    </row>
    <row r="142" spans="1:8" ht="13.5" thickBot="1" x14ac:dyDescent="0.25">
      <c r="A142" s="210"/>
      <c r="B142" s="210"/>
      <c r="C142" s="210"/>
      <c r="D142" s="210"/>
      <c r="E142" s="277"/>
      <c r="F142" s="279"/>
      <c r="G142" s="279"/>
      <c r="H142" s="279"/>
    </row>
    <row r="143" spans="1:8" ht="13.5" thickBot="1" x14ac:dyDescent="0.25">
      <c r="A143" s="210"/>
      <c r="B143" s="210"/>
      <c r="C143" s="210"/>
      <c r="D143" s="210"/>
      <c r="E143" s="277"/>
      <c r="F143" s="279"/>
      <c r="G143" s="279"/>
      <c r="H143" s="279"/>
    </row>
    <row r="144" spans="1:8" ht="13.5" thickBot="1" x14ac:dyDescent="0.25">
      <c r="A144" s="210"/>
      <c r="B144" s="210"/>
      <c r="C144" s="210"/>
      <c r="D144" s="210"/>
      <c r="E144" s="277"/>
      <c r="F144" s="279"/>
      <c r="G144" s="279"/>
      <c r="H144" s="279"/>
    </row>
    <row r="145" spans="1:8" ht="13.5" thickBot="1" x14ac:dyDescent="0.25">
      <c r="A145" s="210"/>
      <c r="B145" s="210"/>
      <c r="C145" s="210"/>
      <c r="D145" s="210"/>
      <c r="E145" s="277"/>
      <c r="F145" s="279"/>
      <c r="G145" s="279"/>
      <c r="H145" s="279"/>
    </row>
    <row r="146" spans="1:8" ht="13.5" thickBot="1" x14ac:dyDescent="0.25">
      <c r="A146" s="210"/>
      <c r="B146" s="210"/>
      <c r="C146" s="210"/>
      <c r="D146" s="210"/>
      <c r="E146" s="277"/>
      <c r="F146" s="279"/>
      <c r="G146" s="279"/>
      <c r="H146" s="279"/>
    </row>
    <row r="147" spans="1:8" ht="13.5" thickBot="1" x14ac:dyDescent="0.25">
      <c r="A147" s="210"/>
      <c r="B147" s="210"/>
      <c r="C147" s="210"/>
      <c r="D147" s="210"/>
      <c r="E147" s="277"/>
      <c r="F147" s="279"/>
      <c r="G147" s="279"/>
      <c r="H147" s="279"/>
    </row>
    <row r="148" spans="1:8" ht="13.5" thickBot="1" x14ac:dyDescent="0.25">
      <c r="A148" s="210"/>
      <c r="B148" s="210"/>
      <c r="C148" s="210"/>
      <c r="D148" s="210"/>
      <c r="E148" s="277"/>
      <c r="F148" s="279"/>
      <c r="G148" s="279"/>
      <c r="H148" s="279"/>
    </row>
    <row r="149" spans="1:8" ht="13.5" thickBot="1" x14ac:dyDescent="0.25">
      <c r="A149" s="210"/>
      <c r="B149" s="210"/>
      <c r="C149" s="210"/>
      <c r="D149" s="210"/>
      <c r="E149" s="277"/>
      <c r="F149" s="279"/>
      <c r="G149" s="279"/>
      <c r="H149" s="279"/>
    </row>
    <row r="150" spans="1:8" ht="13.5" thickBot="1" x14ac:dyDescent="0.25">
      <c r="A150" s="210"/>
      <c r="B150" s="210"/>
      <c r="C150" s="210"/>
      <c r="D150" s="210"/>
      <c r="E150" s="277"/>
      <c r="F150" s="279"/>
      <c r="G150" s="279"/>
      <c r="H150" s="279"/>
    </row>
    <row r="151" spans="1:8" ht="13.5" thickBot="1" x14ac:dyDescent="0.25">
      <c r="A151" s="210"/>
      <c r="B151" s="210"/>
      <c r="C151" s="210"/>
      <c r="D151" s="210"/>
      <c r="E151" s="277"/>
      <c r="F151" s="279"/>
      <c r="G151" s="279"/>
      <c r="H151" s="279"/>
    </row>
    <row r="152" spans="1:8" ht="13.5" thickBot="1" x14ac:dyDescent="0.25">
      <c r="A152" s="210"/>
      <c r="B152" s="210"/>
      <c r="C152" s="210"/>
      <c r="D152" s="210"/>
      <c r="E152" s="277"/>
      <c r="F152" s="279"/>
      <c r="G152" s="279"/>
      <c r="H152" s="279"/>
    </row>
    <row r="153" spans="1:8" ht="13.5" thickBot="1" x14ac:dyDescent="0.25">
      <c r="A153" s="210"/>
      <c r="B153" s="210"/>
      <c r="C153" s="210"/>
      <c r="D153" s="210"/>
      <c r="E153" s="277"/>
      <c r="F153" s="279"/>
      <c r="G153" s="279"/>
      <c r="H153" s="279"/>
    </row>
    <row r="154" spans="1:8" ht="13.5" thickBot="1" x14ac:dyDescent="0.25">
      <c r="A154" s="210"/>
      <c r="B154" s="210"/>
      <c r="C154" s="210"/>
      <c r="D154" s="210"/>
      <c r="E154" s="277"/>
      <c r="F154" s="279"/>
      <c r="G154" s="279"/>
      <c r="H154" s="279"/>
    </row>
    <row r="155" spans="1:8" ht="13.5" thickBot="1" x14ac:dyDescent="0.25">
      <c r="A155" s="210"/>
      <c r="B155" s="210"/>
      <c r="C155" s="210"/>
      <c r="D155" s="210"/>
      <c r="E155" s="277"/>
      <c r="F155" s="279"/>
      <c r="G155" s="279"/>
      <c r="H155" s="279"/>
    </row>
    <row r="156" spans="1:8" ht="13.5" thickBot="1" x14ac:dyDescent="0.25">
      <c r="A156" s="210"/>
      <c r="B156" s="210"/>
      <c r="C156" s="210"/>
      <c r="D156" s="210"/>
      <c r="E156" s="277"/>
      <c r="F156" s="279"/>
      <c r="G156" s="279"/>
      <c r="H156" s="279"/>
    </row>
    <row r="157" spans="1:8" ht="13.5" thickBot="1" x14ac:dyDescent="0.25">
      <c r="A157" s="210"/>
      <c r="B157" s="210"/>
      <c r="C157" s="210"/>
      <c r="D157" s="210"/>
      <c r="E157" s="277"/>
      <c r="F157" s="279"/>
      <c r="G157" s="279"/>
      <c r="H157" s="279"/>
    </row>
    <row r="158" spans="1:8" ht="13.5" thickBot="1" x14ac:dyDescent="0.25">
      <c r="A158" s="210"/>
      <c r="B158" s="210"/>
      <c r="C158" s="210"/>
      <c r="D158" s="210"/>
      <c r="E158" s="277"/>
      <c r="F158" s="279"/>
      <c r="G158" s="279"/>
      <c r="H158" s="279"/>
    </row>
    <row r="159" spans="1:8" ht="13.5" thickBot="1" x14ac:dyDescent="0.25">
      <c r="A159" s="210"/>
      <c r="B159" s="210"/>
      <c r="C159" s="210"/>
      <c r="D159" s="210"/>
      <c r="E159" s="277"/>
      <c r="F159" s="279"/>
      <c r="G159" s="279"/>
      <c r="H159" s="279"/>
    </row>
    <row r="160" spans="1:8" ht="13.5" thickBot="1" x14ac:dyDescent="0.25">
      <c r="A160" s="210"/>
      <c r="B160" s="210"/>
      <c r="C160" s="210"/>
      <c r="D160" s="210"/>
      <c r="E160" s="277"/>
      <c r="F160" s="279"/>
      <c r="G160" s="279"/>
      <c r="H160" s="279"/>
    </row>
    <row r="161" spans="1:8" ht="13.5" thickBot="1" x14ac:dyDescent="0.25">
      <c r="A161" s="210"/>
      <c r="B161" s="210"/>
      <c r="C161" s="210"/>
      <c r="D161" s="210"/>
      <c r="E161" s="277"/>
      <c r="F161" s="279"/>
      <c r="G161" s="279"/>
      <c r="H161" s="279"/>
    </row>
    <row r="162" spans="1:8" ht="13.5" thickBot="1" x14ac:dyDescent="0.25">
      <c r="A162" s="210"/>
      <c r="B162" s="210"/>
      <c r="C162" s="210"/>
      <c r="D162" s="210"/>
      <c r="E162" s="277"/>
      <c r="F162" s="279"/>
      <c r="G162" s="279"/>
      <c r="H162" s="279"/>
    </row>
    <row r="163" spans="1:8" ht="13.5" thickBot="1" x14ac:dyDescent="0.25">
      <c r="A163" s="210"/>
      <c r="B163" s="210"/>
      <c r="C163" s="210"/>
      <c r="D163" s="210"/>
      <c r="E163" s="277"/>
      <c r="F163" s="279"/>
      <c r="G163" s="279"/>
      <c r="H163" s="279"/>
    </row>
    <row r="164" spans="1:8" ht="13.5" thickBot="1" x14ac:dyDescent="0.25">
      <c r="A164" s="210"/>
      <c r="B164" s="210"/>
      <c r="C164" s="210"/>
      <c r="D164" s="210"/>
      <c r="E164" s="277"/>
      <c r="F164" s="279"/>
      <c r="G164" s="279"/>
      <c r="H164" s="279"/>
    </row>
    <row r="165" spans="1:8" ht="13.5" thickBot="1" x14ac:dyDescent="0.25">
      <c r="A165" s="210"/>
      <c r="B165" s="210"/>
      <c r="C165" s="210"/>
      <c r="D165" s="210"/>
      <c r="E165" s="277"/>
      <c r="F165" s="279"/>
      <c r="G165" s="279"/>
      <c r="H165" s="279"/>
    </row>
    <row r="166" spans="1:8" ht="13.5" thickBot="1" x14ac:dyDescent="0.25">
      <c r="A166" s="210"/>
      <c r="B166" s="210"/>
      <c r="C166" s="210"/>
      <c r="D166" s="210"/>
      <c r="E166" s="277"/>
      <c r="F166" s="279"/>
      <c r="G166" s="279"/>
      <c r="H166" s="279"/>
    </row>
    <row r="167" spans="1:8" ht="13.5" thickBot="1" x14ac:dyDescent="0.25">
      <c r="A167" s="210"/>
      <c r="B167" s="210"/>
      <c r="C167" s="210"/>
      <c r="D167" s="210"/>
      <c r="E167" s="277"/>
      <c r="F167" s="279"/>
      <c r="G167" s="279"/>
      <c r="H167" s="279"/>
    </row>
    <row r="168" spans="1:8" ht="13.5" thickBot="1" x14ac:dyDescent="0.25">
      <c r="A168" s="210"/>
      <c r="B168" s="210"/>
      <c r="C168" s="210"/>
      <c r="D168" s="210"/>
      <c r="E168" s="277"/>
      <c r="F168" s="279"/>
      <c r="G168" s="279"/>
      <c r="H168" s="279"/>
    </row>
    <row r="169" spans="1:8" ht="13.5" thickBot="1" x14ac:dyDescent="0.25">
      <c r="A169" s="210"/>
      <c r="B169" s="210"/>
      <c r="C169" s="210"/>
      <c r="D169" s="210"/>
      <c r="E169" s="277"/>
      <c r="F169" s="279"/>
      <c r="G169" s="279"/>
      <c r="H169" s="279"/>
    </row>
    <row r="170" spans="1:8" ht="13.5" thickBot="1" x14ac:dyDescent="0.25">
      <c r="A170" s="210"/>
      <c r="B170" s="210"/>
      <c r="C170" s="210"/>
      <c r="D170" s="210"/>
      <c r="E170" s="277"/>
      <c r="F170" s="279"/>
      <c r="G170" s="279"/>
      <c r="H170" s="279"/>
    </row>
    <row r="171" spans="1:8" ht="13.5" thickBot="1" x14ac:dyDescent="0.25">
      <c r="A171" s="210"/>
      <c r="B171" s="210"/>
      <c r="C171" s="210"/>
      <c r="D171" s="210"/>
      <c r="E171" s="277"/>
      <c r="F171" s="279"/>
      <c r="G171" s="279"/>
      <c r="H171" s="279"/>
    </row>
    <row r="172" spans="1:8" ht="13.5" thickBot="1" x14ac:dyDescent="0.25">
      <c r="A172" s="210"/>
      <c r="B172" s="210"/>
      <c r="C172" s="210"/>
      <c r="D172" s="210"/>
      <c r="E172" s="277"/>
      <c r="F172" s="279"/>
      <c r="G172" s="279"/>
      <c r="H172" s="279"/>
    </row>
    <row r="173" spans="1:8" ht="13.5" thickBot="1" x14ac:dyDescent="0.25">
      <c r="A173" s="210"/>
      <c r="B173" s="210"/>
      <c r="C173" s="210"/>
      <c r="D173" s="210"/>
      <c r="E173" s="277"/>
      <c r="F173" s="279"/>
      <c r="G173" s="279"/>
      <c r="H173" s="279"/>
    </row>
    <row r="174" spans="1:8" ht="13.5" thickBot="1" x14ac:dyDescent="0.25">
      <c r="A174" s="210"/>
      <c r="B174" s="210"/>
      <c r="C174" s="210"/>
      <c r="D174" s="210"/>
      <c r="E174" s="277"/>
      <c r="F174" s="279"/>
      <c r="G174" s="279"/>
      <c r="H174" s="279"/>
    </row>
    <row r="175" spans="1:8" ht="13.5" thickBot="1" x14ac:dyDescent="0.25">
      <c r="A175" s="210"/>
      <c r="B175" s="210"/>
      <c r="C175" s="210"/>
      <c r="D175" s="210"/>
      <c r="E175" s="277"/>
      <c r="F175" s="279"/>
      <c r="G175" s="279"/>
      <c r="H175" s="279"/>
    </row>
    <row r="176" spans="1:8" ht="13.5" thickBot="1" x14ac:dyDescent="0.25">
      <c r="A176" s="210"/>
      <c r="B176" s="210"/>
      <c r="C176" s="210"/>
      <c r="D176" s="210"/>
      <c r="E176" s="277"/>
      <c r="F176" s="279"/>
      <c r="G176" s="279"/>
      <c r="H176" s="279"/>
    </row>
    <row r="177" spans="1:8" ht="13.5" thickBot="1" x14ac:dyDescent="0.25">
      <c r="A177" s="210"/>
      <c r="B177" s="210"/>
      <c r="C177" s="210"/>
      <c r="D177" s="210"/>
      <c r="E177" s="277"/>
      <c r="F177" s="279"/>
      <c r="G177" s="279"/>
      <c r="H177" s="279"/>
    </row>
    <row r="178" spans="1:8" ht="13.5" thickBot="1" x14ac:dyDescent="0.25">
      <c r="A178" s="210"/>
      <c r="B178" s="210"/>
      <c r="C178" s="210"/>
      <c r="D178" s="210"/>
      <c r="E178" s="277"/>
      <c r="F178" s="279"/>
      <c r="G178" s="279"/>
      <c r="H178" s="279"/>
    </row>
    <row r="179" spans="1:8" ht="13.5" thickBot="1" x14ac:dyDescent="0.25">
      <c r="A179" s="210"/>
      <c r="B179" s="210"/>
      <c r="C179" s="210"/>
      <c r="D179" s="210"/>
      <c r="E179" s="277"/>
      <c r="F179" s="279"/>
      <c r="G179" s="279"/>
      <c r="H179" s="279"/>
    </row>
    <row r="180" spans="1:8" ht="13.5" thickBot="1" x14ac:dyDescent="0.25">
      <c r="A180" s="210"/>
      <c r="B180" s="210"/>
      <c r="C180" s="210"/>
      <c r="D180" s="210"/>
      <c r="E180" s="277"/>
      <c r="F180" s="279"/>
      <c r="G180" s="279"/>
      <c r="H180" s="279"/>
    </row>
    <row r="181" spans="1:8" ht="13.5" thickBot="1" x14ac:dyDescent="0.25">
      <c r="A181" s="210"/>
      <c r="B181" s="210"/>
      <c r="C181" s="210"/>
      <c r="D181" s="210"/>
      <c r="E181" s="277"/>
      <c r="F181" s="279"/>
      <c r="G181" s="279"/>
      <c r="H181" s="279"/>
    </row>
    <row r="182" spans="1:8" ht="13.5" thickBot="1" x14ac:dyDescent="0.25">
      <c r="A182" s="210"/>
      <c r="B182" s="210"/>
      <c r="C182" s="210"/>
      <c r="D182" s="210"/>
      <c r="E182" s="277"/>
      <c r="F182" s="279"/>
      <c r="G182" s="279"/>
      <c r="H182" s="279"/>
    </row>
    <row r="183" spans="1:8" ht="13.5" thickBot="1" x14ac:dyDescent="0.25">
      <c r="A183" s="210"/>
      <c r="B183" s="210"/>
      <c r="C183" s="210"/>
      <c r="D183" s="210"/>
      <c r="E183" s="277"/>
      <c r="F183" s="279"/>
      <c r="G183" s="279"/>
      <c r="H183" s="279"/>
    </row>
    <row r="184" spans="1:8" ht="13.5" thickBot="1" x14ac:dyDescent="0.25">
      <c r="A184" s="210"/>
      <c r="B184" s="210"/>
      <c r="C184" s="210"/>
      <c r="D184" s="210"/>
      <c r="E184" s="277"/>
      <c r="F184" s="279"/>
      <c r="G184" s="279"/>
      <c r="H184" s="279"/>
    </row>
    <row r="185" spans="1:8" ht="13.5" thickBot="1" x14ac:dyDescent="0.25">
      <c r="A185" s="210"/>
      <c r="B185" s="210"/>
      <c r="C185" s="210"/>
      <c r="D185" s="210"/>
      <c r="E185" s="277"/>
      <c r="F185" s="279"/>
      <c r="G185" s="279"/>
      <c r="H185" s="279"/>
    </row>
    <row r="186" spans="1:8" ht="13.5" thickBot="1" x14ac:dyDescent="0.25">
      <c r="A186" s="210"/>
      <c r="B186" s="210"/>
      <c r="C186" s="210"/>
      <c r="D186" s="210"/>
      <c r="E186" s="277"/>
      <c r="F186" s="279"/>
      <c r="G186" s="279"/>
      <c r="H186" s="279"/>
    </row>
    <row r="187" spans="1:8" ht="13.5" thickBot="1" x14ac:dyDescent="0.25">
      <c r="A187" s="210"/>
      <c r="B187" s="210"/>
      <c r="C187" s="210"/>
      <c r="D187" s="210"/>
      <c r="E187" s="277"/>
      <c r="F187" s="279"/>
      <c r="G187" s="279"/>
      <c r="H187" s="279"/>
    </row>
    <row r="188" spans="1:8" ht="13.5" thickBot="1" x14ac:dyDescent="0.25">
      <c r="A188" s="210"/>
      <c r="B188" s="210"/>
      <c r="C188" s="210"/>
      <c r="D188" s="210"/>
      <c r="E188" s="277"/>
      <c r="F188" s="279"/>
      <c r="G188" s="279"/>
      <c r="H188" s="279"/>
    </row>
    <row r="189" spans="1:8" ht="13.5" thickBot="1" x14ac:dyDescent="0.25">
      <c r="A189" s="210"/>
      <c r="B189" s="210"/>
      <c r="C189" s="210"/>
      <c r="D189" s="210"/>
      <c r="E189" s="277"/>
      <c r="F189" s="279"/>
      <c r="G189" s="279"/>
      <c r="H189" s="279"/>
    </row>
    <row r="190" spans="1:8" ht="13.5" thickBot="1" x14ac:dyDescent="0.25">
      <c r="A190" s="210"/>
      <c r="B190" s="210"/>
      <c r="C190" s="210"/>
      <c r="D190" s="210"/>
      <c r="E190" s="277"/>
      <c r="F190" s="279"/>
      <c r="G190" s="279"/>
      <c r="H190" s="279"/>
    </row>
    <row r="191" spans="1:8" ht="13.5" thickBot="1" x14ac:dyDescent="0.25">
      <c r="A191" s="210"/>
      <c r="B191" s="210"/>
      <c r="C191" s="210"/>
      <c r="D191" s="210"/>
      <c r="E191" s="277"/>
      <c r="F191" s="279"/>
      <c r="G191" s="279"/>
      <c r="H191" s="279"/>
    </row>
    <row r="192" spans="1:8" ht="13.5" thickBot="1" x14ac:dyDescent="0.25">
      <c r="A192" s="210"/>
      <c r="B192" s="210"/>
      <c r="C192" s="210"/>
      <c r="D192" s="210"/>
      <c r="E192" s="277"/>
      <c r="F192" s="279"/>
      <c r="G192" s="279"/>
      <c r="H192" s="279"/>
    </row>
    <row r="193" spans="1:8" ht="13.5" thickBot="1" x14ac:dyDescent="0.25">
      <c r="A193" s="210"/>
      <c r="B193" s="210"/>
      <c r="C193" s="210"/>
      <c r="D193" s="210"/>
      <c r="E193" s="277"/>
      <c r="F193" s="279"/>
      <c r="G193" s="279"/>
      <c r="H193" s="279"/>
    </row>
    <row r="194" spans="1:8" ht="13.5" thickBot="1" x14ac:dyDescent="0.25">
      <c r="A194" s="210"/>
      <c r="B194" s="210"/>
      <c r="C194" s="210"/>
      <c r="D194" s="210"/>
      <c r="E194" s="277"/>
      <c r="F194" s="279"/>
      <c r="G194" s="279"/>
      <c r="H194" s="279"/>
    </row>
    <row r="195" spans="1:8" ht="13.5" thickBot="1" x14ac:dyDescent="0.25">
      <c r="A195" s="210"/>
      <c r="B195" s="210"/>
      <c r="C195" s="210"/>
      <c r="D195" s="210"/>
      <c r="E195" s="277"/>
      <c r="F195" s="279"/>
      <c r="G195" s="279"/>
      <c r="H195" s="279"/>
    </row>
    <row r="196" spans="1:8" ht="13.5" thickBot="1" x14ac:dyDescent="0.25">
      <c r="A196" s="210"/>
      <c r="B196" s="210"/>
      <c r="C196" s="210"/>
      <c r="D196" s="210"/>
      <c r="E196" s="277"/>
      <c r="F196" s="279"/>
      <c r="G196" s="279"/>
      <c r="H196" s="279"/>
    </row>
    <row r="197" spans="1:8" ht="13.5" thickBot="1" x14ac:dyDescent="0.25">
      <c r="A197" s="210"/>
      <c r="B197" s="210"/>
      <c r="C197" s="210"/>
      <c r="D197" s="210"/>
      <c r="E197" s="277"/>
      <c r="F197" s="279"/>
      <c r="G197" s="279"/>
      <c r="H197" s="279"/>
    </row>
    <row r="198" spans="1:8" ht="13.5" thickBot="1" x14ac:dyDescent="0.25">
      <c r="A198" s="210"/>
      <c r="B198" s="210"/>
      <c r="C198" s="210"/>
      <c r="D198" s="210"/>
      <c r="E198" s="277"/>
      <c r="F198" s="279"/>
      <c r="G198" s="279"/>
      <c r="H198" s="279"/>
    </row>
    <row r="199" spans="1:8" ht="13.5" thickBot="1" x14ac:dyDescent="0.25">
      <c r="A199" s="210"/>
      <c r="B199" s="210"/>
      <c r="C199" s="210"/>
      <c r="D199" s="210"/>
      <c r="E199" s="277"/>
      <c r="F199" s="279"/>
      <c r="G199" s="279"/>
      <c r="H199" s="279"/>
    </row>
    <row r="200" spans="1:8" ht="13.5" thickBot="1" x14ac:dyDescent="0.25">
      <c r="A200" s="210"/>
      <c r="B200" s="210"/>
      <c r="C200" s="210"/>
      <c r="D200" s="210"/>
      <c r="E200" s="277"/>
      <c r="F200" s="279"/>
      <c r="G200" s="279"/>
      <c r="H200" s="279"/>
    </row>
    <row r="201" spans="1:8" ht="13.5" thickBot="1" x14ac:dyDescent="0.25">
      <c r="A201" s="210"/>
      <c r="B201" s="210"/>
      <c r="C201" s="210"/>
      <c r="D201" s="210"/>
      <c r="E201" s="277"/>
      <c r="F201" s="279"/>
      <c r="G201" s="279"/>
      <c r="H201" s="279"/>
    </row>
    <row r="202" spans="1:8" ht="13.5" thickBot="1" x14ac:dyDescent="0.25">
      <c r="A202" s="210"/>
      <c r="B202" s="210"/>
      <c r="C202" s="210"/>
      <c r="D202" s="210"/>
      <c r="E202" s="277"/>
      <c r="F202" s="279"/>
      <c r="G202" s="279"/>
      <c r="H202" s="279"/>
    </row>
    <row r="203" spans="1:8" ht="13.5" thickBot="1" x14ac:dyDescent="0.25">
      <c r="A203" s="210"/>
      <c r="B203" s="210"/>
      <c r="C203" s="210"/>
      <c r="D203" s="210"/>
      <c r="E203" s="277"/>
      <c r="F203" s="279"/>
      <c r="G203" s="279"/>
      <c r="H203" s="279"/>
    </row>
    <row r="204" spans="1:8" ht="13.5" thickBot="1" x14ac:dyDescent="0.25">
      <c r="A204" s="210"/>
      <c r="B204" s="210"/>
      <c r="C204" s="210"/>
      <c r="D204" s="210"/>
      <c r="E204" s="277"/>
      <c r="F204" s="279"/>
      <c r="G204" s="279"/>
      <c r="H204" s="279"/>
    </row>
    <row r="205" spans="1:8" ht="13.5" thickBot="1" x14ac:dyDescent="0.25">
      <c r="A205" s="210"/>
      <c r="B205" s="210"/>
      <c r="C205" s="210"/>
      <c r="D205" s="210"/>
      <c r="E205" s="277"/>
      <c r="F205" s="279"/>
      <c r="G205" s="279"/>
      <c r="H205" s="279"/>
    </row>
    <row r="206" spans="1:8" ht="13.5" thickBot="1" x14ac:dyDescent="0.25">
      <c r="A206" s="210"/>
      <c r="B206" s="210"/>
      <c r="C206" s="210"/>
      <c r="D206" s="210"/>
      <c r="E206" s="277"/>
      <c r="F206" s="279"/>
      <c r="G206" s="279"/>
      <c r="H206" s="279"/>
    </row>
    <row r="207" spans="1:8" ht="13.5" thickBot="1" x14ac:dyDescent="0.25">
      <c r="A207" s="210"/>
      <c r="B207" s="210"/>
      <c r="C207" s="210"/>
      <c r="D207" s="210"/>
      <c r="E207" s="277"/>
      <c r="F207" s="279"/>
      <c r="G207" s="279"/>
      <c r="H207" s="279"/>
    </row>
    <row r="208" spans="1:8" ht="13.5" thickBot="1" x14ac:dyDescent="0.25">
      <c r="A208" s="210"/>
      <c r="B208" s="210"/>
      <c r="C208" s="210"/>
      <c r="D208" s="210"/>
      <c r="E208" s="277"/>
      <c r="F208" s="279"/>
      <c r="G208" s="279"/>
      <c r="H208" s="279"/>
    </row>
    <row r="209" spans="1:8" ht="13.5" thickBot="1" x14ac:dyDescent="0.25">
      <c r="A209" s="210"/>
      <c r="B209" s="210"/>
      <c r="C209" s="210"/>
      <c r="D209" s="210"/>
      <c r="E209" s="277"/>
      <c r="F209" s="279"/>
      <c r="G209" s="279"/>
      <c r="H209" s="279"/>
    </row>
    <row r="210" spans="1:8" ht="13.5" thickBot="1" x14ac:dyDescent="0.25">
      <c r="A210" s="210"/>
      <c r="B210" s="210"/>
      <c r="C210" s="210"/>
      <c r="D210" s="210"/>
      <c r="E210" s="277"/>
      <c r="F210" s="279"/>
      <c r="G210" s="279"/>
      <c r="H210" s="279"/>
    </row>
    <row r="211" spans="1:8" ht="13.5" thickBot="1" x14ac:dyDescent="0.25">
      <c r="A211" s="210"/>
      <c r="B211" s="210"/>
      <c r="C211" s="210"/>
      <c r="D211" s="210"/>
      <c r="E211" s="277"/>
      <c r="F211" s="279"/>
      <c r="G211" s="279"/>
      <c r="H211" s="279"/>
    </row>
    <row r="212" spans="1:8" ht="13.5" thickBot="1" x14ac:dyDescent="0.25">
      <c r="A212" s="210"/>
      <c r="B212" s="210"/>
      <c r="C212" s="210"/>
      <c r="D212" s="210"/>
      <c r="E212" s="277"/>
      <c r="F212" s="279"/>
      <c r="G212" s="279"/>
      <c r="H212" s="279"/>
    </row>
    <row r="213" spans="1:8" ht="13.5" thickBot="1" x14ac:dyDescent="0.25">
      <c r="A213" s="210"/>
      <c r="B213" s="210"/>
      <c r="C213" s="210"/>
      <c r="D213" s="210"/>
      <c r="E213" s="277"/>
      <c r="F213" s="279"/>
      <c r="G213" s="279"/>
      <c r="H213" s="279"/>
    </row>
    <row r="214" spans="1:8" ht="13.5" thickBot="1" x14ac:dyDescent="0.25">
      <c r="A214" s="210"/>
      <c r="B214" s="210"/>
      <c r="C214" s="210"/>
      <c r="D214" s="210"/>
      <c r="E214" s="277"/>
      <c r="F214" s="279"/>
      <c r="G214" s="279"/>
      <c r="H214" s="279"/>
    </row>
    <row r="215" spans="1:8" ht="13.5" thickBot="1" x14ac:dyDescent="0.25">
      <c r="A215" s="210"/>
      <c r="B215" s="210"/>
      <c r="C215" s="210"/>
      <c r="D215" s="210"/>
      <c r="E215" s="277"/>
      <c r="F215" s="279"/>
      <c r="G215" s="279"/>
      <c r="H215" s="279"/>
    </row>
    <row r="216" spans="1:8" ht="13.5" thickBot="1" x14ac:dyDescent="0.25">
      <c r="A216" s="210"/>
      <c r="B216" s="210"/>
      <c r="C216" s="210"/>
      <c r="D216" s="210"/>
      <c r="E216" s="277"/>
      <c r="F216" s="279"/>
      <c r="G216" s="279"/>
      <c r="H216" s="279"/>
    </row>
    <row r="217" spans="1:8" ht="13.5" thickBot="1" x14ac:dyDescent="0.25">
      <c r="A217" s="210"/>
      <c r="B217" s="210"/>
      <c r="C217" s="210"/>
      <c r="D217" s="210"/>
      <c r="E217" s="277"/>
      <c r="F217" s="279"/>
      <c r="G217" s="279"/>
      <c r="H217" s="279"/>
    </row>
    <row r="218" spans="1:8" ht="13.5" thickBot="1" x14ac:dyDescent="0.25">
      <c r="A218" s="210"/>
      <c r="B218" s="210"/>
      <c r="C218" s="210"/>
      <c r="D218" s="210"/>
      <c r="E218" s="277"/>
      <c r="F218" s="279"/>
      <c r="G218" s="279"/>
      <c r="H218" s="279"/>
    </row>
    <row r="219" spans="1:8" ht="13.5" thickBot="1" x14ac:dyDescent="0.25">
      <c r="A219" s="210"/>
      <c r="B219" s="210"/>
      <c r="C219" s="210"/>
      <c r="D219" s="210"/>
      <c r="E219" s="277"/>
      <c r="F219" s="279"/>
      <c r="G219" s="279"/>
      <c r="H219" s="279"/>
    </row>
    <row r="220" spans="1:8" ht="13.5" thickBot="1" x14ac:dyDescent="0.25">
      <c r="A220" s="210"/>
      <c r="B220" s="210"/>
      <c r="C220" s="210"/>
      <c r="D220" s="210"/>
      <c r="E220" s="277"/>
      <c r="F220" s="279"/>
      <c r="G220" s="279"/>
      <c r="H220" s="279"/>
    </row>
    <row r="221" spans="1:8" ht="13.5" thickBot="1" x14ac:dyDescent="0.25">
      <c r="A221" s="210"/>
      <c r="B221" s="210"/>
      <c r="C221" s="210"/>
      <c r="D221" s="210"/>
      <c r="E221" s="277"/>
      <c r="F221" s="279"/>
      <c r="G221" s="279"/>
      <c r="H221" s="279"/>
    </row>
    <row r="222" spans="1:8" ht="13.5" thickBot="1" x14ac:dyDescent="0.25">
      <c r="A222" s="210"/>
      <c r="B222" s="210"/>
      <c r="C222" s="210"/>
      <c r="D222" s="210"/>
      <c r="E222" s="277"/>
      <c r="F222" s="279"/>
      <c r="G222" s="279"/>
      <c r="H222" s="279"/>
    </row>
    <row r="223" spans="1:8" ht="13.5" thickBot="1" x14ac:dyDescent="0.25">
      <c r="A223" s="210"/>
      <c r="B223" s="210"/>
      <c r="C223" s="210"/>
      <c r="D223" s="210"/>
      <c r="E223" s="277"/>
      <c r="F223" s="279"/>
      <c r="G223" s="279"/>
      <c r="H223" s="279"/>
    </row>
    <row r="224" spans="1:8" ht="13.5" thickBot="1" x14ac:dyDescent="0.25">
      <c r="A224" s="210"/>
      <c r="B224" s="210"/>
      <c r="C224" s="210"/>
      <c r="D224" s="210"/>
      <c r="E224" s="277"/>
      <c r="F224" s="279"/>
      <c r="G224" s="279"/>
      <c r="H224" s="279"/>
    </row>
    <row r="225" spans="1:8" ht="13.5" thickBot="1" x14ac:dyDescent="0.25">
      <c r="A225" s="210"/>
      <c r="B225" s="210"/>
      <c r="C225" s="210"/>
      <c r="D225" s="210"/>
      <c r="E225" s="277"/>
      <c r="F225" s="279"/>
      <c r="G225" s="279"/>
      <c r="H225" s="279"/>
    </row>
    <row r="226" spans="1:8" ht="13.5" thickBot="1" x14ac:dyDescent="0.25">
      <c r="A226" s="210"/>
      <c r="B226" s="210"/>
      <c r="C226" s="210"/>
      <c r="D226" s="210"/>
      <c r="E226" s="277"/>
      <c r="F226" s="279"/>
      <c r="G226" s="279"/>
      <c r="H226" s="279"/>
    </row>
    <row r="227" spans="1:8" ht="13.5" thickBot="1" x14ac:dyDescent="0.25">
      <c r="A227" s="210"/>
      <c r="B227" s="210"/>
      <c r="C227" s="210"/>
      <c r="D227" s="210"/>
      <c r="E227" s="277"/>
      <c r="F227" s="279"/>
      <c r="G227" s="279"/>
      <c r="H227" s="279"/>
    </row>
    <row r="228" spans="1:8" ht="13.5" thickBot="1" x14ac:dyDescent="0.25">
      <c r="A228" s="210"/>
      <c r="B228" s="210"/>
      <c r="C228" s="210"/>
      <c r="D228" s="210"/>
      <c r="E228" s="277"/>
      <c r="F228" s="279"/>
      <c r="G228" s="279"/>
      <c r="H228" s="279"/>
    </row>
    <row r="229" spans="1:8" ht="13.5" thickBot="1" x14ac:dyDescent="0.25">
      <c r="A229" s="210"/>
      <c r="B229" s="210"/>
      <c r="C229" s="210"/>
      <c r="D229" s="210"/>
      <c r="E229" s="277"/>
      <c r="F229" s="279"/>
      <c r="G229" s="279"/>
      <c r="H229" s="279"/>
    </row>
    <row r="230" spans="1:8" ht="13.5" thickBot="1" x14ac:dyDescent="0.25">
      <c r="A230" s="210"/>
      <c r="B230" s="210"/>
      <c r="C230" s="210"/>
      <c r="D230" s="210"/>
      <c r="E230" s="277"/>
      <c r="F230" s="279"/>
      <c r="G230" s="279"/>
      <c r="H230" s="279"/>
    </row>
    <row r="231" spans="1:8" ht="13.5" thickBot="1" x14ac:dyDescent="0.25">
      <c r="A231" s="210"/>
      <c r="B231" s="210"/>
      <c r="C231" s="210"/>
      <c r="D231" s="210"/>
      <c r="E231" s="277"/>
      <c r="F231" s="279"/>
      <c r="G231" s="279"/>
      <c r="H231" s="279"/>
    </row>
    <row r="232" spans="1:8" ht="13.5" thickBot="1" x14ac:dyDescent="0.25">
      <c r="A232" s="210"/>
      <c r="B232" s="210"/>
      <c r="C232" s="210"/>
      <c r="D232" s="210"/>
      <c r="E232" s="277"/>
      <c r="F232" s="279"/>
      <c r="G232" s="279"/>
      <c r="H232" s="279"/>
    </row>
    <row r="233" spans="1:8" ht="13.5" thickBot="1" x14ac:dyDescent="0.25">
      <c r="A233" s="210"/>
      <c r="B233" s="210"/>
      <c r="C233" s="210"/>
      <c r="D233" s="210"/>
      <c r="E233" s="277"/>
      <c r="F233" s="279"/>
      <c r="G233" s="279"/>
      <c r="H233" s="279"/>
    </row>
    <row r="234" spans="1:8" ht="13.5" thickBot="1" x14ac:dyDescent="0.25">
      <c r="A234" s="210"/>
      <c r="B234" s="210"/>
      <c r="C234" s="210"/>
      <c r="D234" s="210"/>
      <c r="E234" s="277"/>
      <c r="F234" s="279"/>
      <c r="G234" s="279"/>
      <c r="H234" s="279"/>
    </row>
    <row r="235" spans="1:8" ht="13.5" thickBot="1" x14ac:dyDescent="0.25">
      <c r="A235" s="210"/>
      <c r="B235" s="210"/>
      <c r="C235" s="210"/>
      <c r="D235" s="210"/>
      <c r="E235" s="277"/>
      <c r="F235" s="279"/>
      <c r="G235" s="279"/>
      <c r="H235" s="279"/>
    </row>
    <row r="236" spans="1:8" ht="13.5" thickBot="1" x14ac:dyDescent="0.25">
      <c r="A236" s="210"/>
      <c r="B236" s="210"/>
      <c r="C236" s="210"/>
      <c r="D236" s="210"/>
      <c r="E236" s="277"/>
      <c r="F236" s="279"/>
      <c r="G236" s="279"/>
      <c r="H236" s="279"/>
    </row>
    <row r="237" spans="1:8" ht="13.5" thickBot="1" x14ac:dyDescent="0.25">
      <c r="A237" s="210"/>
      <c r="B237" s="210"/>
      <c r="C237" s="210"/>
      <c r="D237" s="210"/>
      <c r="E237" s="277"/>
      <c r="F237" s="279"/>
      <c r="G237" s="279"/>
      <c r="H237" s="279"/>
    </row>
    <row r="238" spans="1:8" ht="13.5" thickBot="1" x14ac:dyDescent="0.25">
      <c r="A238" s="210"/>
      <c r="B238" s="210"/>
      <c r="C238" s="210"/>
      <c r="D238" s="210"/>
      <c r="E238" s="277"/>
      <c r="F238" s="279"/>
      <c r="G238" s="279"/>
      <c r="H238" s="279"/>
    </row>
    <row r="239" spans="1:8" ht="13.5" thickBot="1" x14ac:dyDescent="0.25">
      <c r="A239" s="210"/>
      <c r="B239" s="210"/>
      <c r="C239" s="210"/>
      <c r="D239" s="210"/>
      <c r="E239" s="277"/>
      <c r="F239" s="279"/>
      <c r="G239" s="279"/>
      <c r="H239" s="279"/>
    </row>
    <row r="240" spans="1:8" ht="13.5" thickBot="1" x14ac:dyDescent="0.25">
      <c r="A240" s="210"/>
      <c r="B240" s="210"/>
      <c r="C240" s="210"/>
      <c r="D240" s="210"/>
      <c r="E240" s="277"/>
      <c r="F240" s="279"/>
      <c r="G240" s="279"/>
      <c r="H240" s="279"/>
    </row>
    <row r="241" spans="1:8" ht="13.5" thickBot="1" x14ac:dyDescent="0.25">
      <c r="A241" s="210"/>
      <c r="B241" s="210"/>
      <c r="C241" s="210"/>
      <c r="D241" s="210"/>
      <c r="E241" s="277"/>
      <c r="F241" s="279"/>
      <c r="G241" s="279"/>
      <c r="H241" s="279"/>
    </row>
    <row r="242" spans="1:8" ht="13.5" thickBot="1" x14ac:dyDescent="0.25">
      <c r="A242" s="210"/>
      <c r="B242" s="210"/>
      <c r="C242" s="210"/>
      <c r="D242" s="210"/>
      <c r="E242" s="277"/>
      <c r="F242" s="279"/>
      <c r="G242" s="279"/>
      <c r="H242" s="279"/>
    </row>
    <row r="243" spans="1:8" ht="13.5" thickBot="1" x14ac:dyDescent="0.25">
      <c r="A243" s="210"/>
      <c r="B243" s="210"/>
      <c r="C243" s="210"/>
      <c r="D243" s="210"/>
      <c r="E243" s="277"/>
      <c r="F243" s="279"/>
      <c r="G243" s="279"/>
      <c r="H243" s="279"/>
    </row>
    <row r="244" spans="1:8" ht="13.5" thickBot="1" x14ac:dyDescent="0.25">
      <c r="A244" s="210"/>
      <c r="B244" s="210"/>
      <c r="C244" s="210"/>
      <c r="D244" s="210"/>
      <c r="E244" s="277"/>
      <c r="F244" s="279"/>
      <c r="G244" s="279"/>
      <c r="H244" s="279"/>
    </row>
    <row r="245" spans="1:8" ht="13.5" thickBot="1" x14ac:dyDescent="0.25">
      <c r="A245" s="210"/>
      <c r="B245" s="210"/>
      <c r="C245" s="210"/>
      <c r="D245" s="210"/>
      <c r="E245" s="277"/>
      <c r="F245" s="279"/>
      <c r="G245" s="279"/>
      <c r="H245" s="279"/>
    </row>
    <row r="246" spans="1:8" ht="13.5" thickBot="1" x14ac:dyDescent="0.25">
      <c r="A246" s="210"/>
      <c r="B246" s="210"/>
      <c r="C246" s="210"/>
      <c r="D246" s="210"/>
      <c r="E246" s="277"/>
      <c r="F246" s="279"/>
      <c r="G246" s="279"/>
      <c r="H246" s="279"/>
    </row>
    <row r="247" spans="1:8" ht="13.5" thickBot="1" x14ac:dyDescent="0.25">
      <c r="A247" s="210"/>
      <c r="B247" s="210"/>
      <c r="C247" s="210"/>
      <c r="D247" s="210"/>
      <c r="E247" s="277"/>
      <c r="F247" s="279"/>
      <c r="G247" s="279"/>
      <c r="H247" s="279"/>
    </row>
    <row r="248" spans="1:8" ht="13.5" thickBot="1" x14ac:dyDescent="0.25">
      <c r="A248" s="210"/>
      <c r="B248" s="210"/>
      <c r="C248" s="210"/>
      <c r="D248" s="210"/>
      <c r="E248" s="277"/>
      <c r="F248" s="279"/>
      <c r="G248" s="279"/>
      <c r="H248" s="279"/>
    </row>
    <row r="249" spans="1:8" ht="13.5" thickBot="1" x14ac:dyDescent="0.25">
      <c r="A249" s="210"/>
      <c r="B249" s="210"/>
      <c r="C249" s="210"/>
      <c r="D249" s="210"/>
      <c r="E249" s="277"/>
      <c r="F249" s="279"/>
      <c r="G249" s="279"/>
      <c r="H249" s="279"/>
    </row>
    <row r="250" spans="1:8" ht="13.5" thickBot="1" x14ac:dyDescent="0.25">
      <c r="A250" s="210"/>
      <c r="B250" s="210"/>
      <c r="C250" s="210"/>
      <c r="D250" s="210"/>
      <c r="E250" s="277"/>
      <c r="F250" s="279"/>
      <c r="G250" s="279"/>
      <c r="H250" s="279"/>
    </row>
    <row r="251" spans="1:8" ht="13.5" thickBot="1" x14ac:dyDescent="0.25">
      <c r="A251" s="210"/>
      <c r="B251" s="210"/>
      <c r="C251" s="210"/>
      <c r="D251" s="210"/>
      <c r="E251" s="277"/>
      <c r="F251" s="279"/>
      <c r="G251" s="279"/>
      <c r="H251" s="279"/>
    </row>
    <row r="252" spans="1:8" ht="13.5" thickBot="1" x14ac:dyDescent="0.25">
      <c r="A252" s="210"/>
      <c r="B252" s="210"/>
      <c r="C252" s="210"/>
      <c r="D252" s="210"/>
      <c r="E252" s="277"/>
      <c r="F252" s="279"/>
      <c r="G252" s="279"/>
      <c r="H252" s="279"/>
    </row>
    <row r="253" spans="1:8" ht="13.5" thickBot="1" x14ac:dyDescent="0.25">
      <c r="A253" s="210"/>
      <c r="B253" s="210"/>
      <c r="C253" s="210"/>
      <c r="D253" s="210"/>
      <c r="E253" s="277"/>
      <c r="F253" s="279"/>
      <c r="G253" s="279"/>
      <c r="H253" s="279"/>
    </row>
    <row r="254" spans="1:8" ht="13.5" thickBot="1" x14ac:dyDescent="0.25">
      <c r="A254" s="210"/>
      <c r="B254" s="210"/>
      <c r="C254" s="210"/>
      <c r="D254" s="210"/>
      <c r="E254" s="277"/>
      <c r="F254" s="279"/>
      <c r="G254" s="279"/>
      <c r="H254" s="279"/>
    </row>
    <row r="255" spans="1:8" ht="13.5" thickBot="1" x14ac:dyDescent="0.25">
      <c r="A255" s="210"/>
      <c r="B255" s="210"/>
      <c r="C255" s="210"/>
      <c r="D255" s="210"/>
      <c r="E255" s="277"/>
      <c r="F255" s="279"/>
      <c r="G255" s="279"/>
      <c r="H255" s="279"/>
    </row>
    <row r="256" spans="1:8" ht="13.5" thickBot="1" x14ac:dyDescent="0.25">
      <c r="A256" s="210"/>
      <c r="B256" s="210"/>
      <c r="C256" s="210"/>
      <c r="D256" s="210"/>
      <c r="E256" s="277"/>
      <c r="F256" s="279"/>
      <c r="G256" s="279"/>
      <c r="H256" s="279"/>
    </row>
    <row r="257" spans="1:8" ht="13.5" thickBot="1" x14ac:dyDescent="0.25">
      <c r="A257" s="210"/>
      <c r="B257" s="210"/>
      <c r="C257" s="210"/>
      <c r="D257" s="210"/>
      <c r="E257" s="277"/>
      <c r="F257" s="279"/>
      <c r="G257" s="279"/>
      <c r="H257" s="279"/>
    </row>
    <row r="258" spans="1:8" ht="13.5" thickBot="1" x14ac:dyDescent="0.25">
      <c r="A258" s="210"/>
      <c r="B258" s="210"/>
      <c r="C258" s="210"/>
      <c r="D258" s="210"/>
      <c r="E258" s="277"/>
      <c r="F258" s="279"/>
      <c r="G258" s="279"/>
      <c r="H258" s="279"/>
    </row>
    <row r="259" spans="1:8" ht="13.5" thickBot="1" x14ac:dyDescent="0.25">
      <c r="A259" s="210"/>
      <c r="B259" s="210"/>
      <c r="C259" s="210"/>
      <c r="D259" s="210"/>
      <c r="E259" s="277"/>
      <c r="F259" s="279"/>
      <c r="G259" s="279"/>
      <c r="H259" s="279"/>
    </row>
    <row r="260" spans="1:8" ht="13.5" thickBot="1" x14ac:dyDescent="0.25">
      <c r="A260" s="210"/>
      <c r="B260" s="210"/>
      <c r="C260" s="210"/>
      <c r="D260" s="210"/>
      <c r="E260" s="277"/>
      <c r="F260" s="279"/>
      <c r="G260" s="279"/>
      <c r="H260" s="279"/>
    </row>
    <row r="261" spans="1:8" ht="13.5" thickBot="1" x14ac:dyDescent="0.25">
      <c r="A261" s="210"/>
      <c r="B261" s="210"/>
      <c r="C261" s="210"/>
      <c r="D261" s="210"/>
      <c r="E261" s="277"/>
      <c r="F261" s="279"/>
      <c r="G261" s="279"/>
      <c r="H261" s="279"/>
    </row>
    <row r="262" spans="1:8" ht="13.5" thickBot="1" x14ac:dyDescent="0.25">
      <c r="A262" s="210"/>
      <c r="B262" s="210"/>
      <c r="C262" s="210"/>
      <c r="D262" s="210"/>
      <c r="E262" s="277"/>
      <c r="F262" s="279"/>
      <c r="G262" s="279"/>
      <c r="H262" s="279"/>
    </row>
    <row r="263" spans="1:8" ht="13.5" thickBot="1" x14ac:dyDescent="0.25">
      <c r="A263" s="210"/>
      <c r="B263" s="210"/>
      <c r="C263" s="210"/>
      <c r="D263" s="210"/>
      <c r="E263" s="277"/>
      <c r="F263" s="279"/>
      <c r="G263" s="279"/>
      <c r="H263" s="279"/>
    </row>
    <row r="264" spans="1:8" ht="13.5" thickBot="1" x14ac:dyDescent="0.25">
      <c r="A264" s="210"/>
      <c r="B264" s="210"/>
      <c r="C264" s="210"/>
      <c r="D264" s="210"/>
      <c r="E264" s="277"/>
      <c r="F264" s="279"/>
      <c r="G264" s="279"/>
      <c r="H264" s="279"/>
    </row>
    <row r="265" spans="1:8" ht="13.5" thickBot="1" x14ac:dyDescent="0.25">
      <c r="A265" s="210"/>
      <c r="B265" s="210"/>
      <c r="C265" s="210"/>
      <c r="D265" s="210"/>
      <c r="E265" s="277"/>
      <c r="F265" s="279"/>
      <c r="G265" s="279"/>
      <c r="H265" s="279"/>
    </row>
    <row r="266" spans="1:8" ht="13.5" thickBot="1" x14ac:dyDescent="0.25">
      <c r="A266" s="210"/>
      <c r="B266" s="210"/>
      <c r="C266" s="210"/>
      <c r="D266" s="210"/>
      <c r="E266" s="277"/>
      <c r="F266" s="279"/>
      <c r="G266" s="279"/>
      <c r="H266" s="279"/>
    </row>
    <row r="267" spans="1:8" ht="13.5" thickBot="1" x14ac:dyDescent="0.25">
      <c r="A267" s="210"/>
      <c r="B267" s="210"/>
      <c r="C267" s="210"/>
      <c r="D267" s="210"/>
      <c r="E267" s="277"/>
      <c r="F267" s="279"/>
      <c r="G267" s="279"/>
      <c r="H267" s="279"/>
    </row>
    <row r="268" spans="1:8" ht="13.5" thickBot="1" x14ac:dyDescent="0.25">
      <c r="A268" s="210"/>
      <c r="B268" s="210"/>
      <c r="C268" s="210"/>
      <c r="D268" s="210"/>
      <c r="E268" s="277"/>
      <c r="F268" s="279"/>
      <c r="G268" s="279"/>
      <c r="H268" s="279"/>
    </row>
    <row r="269" spans="1:8" ht="13.5" thickBot="1" x14ac:dyDescent="0.25">
      <c r="A269" s="210"/>
      <c r="B269" s="210"/>
      <c r="C269" s="210"/>
      <c r="D269" s="210"/>
      <c r="E269" s="277"/>
      <c r="F269" s="279"/>
      <c r="G269" s="279"/>
      <c r="H269" s="279"/>
    </row>
    <row r="270" spans="1:8" ht="13.5" thickBot="1" x14ac:dyDescent="0.25">
      <c r="A270" s="210"/>
      <c r="B270" s="210"/>
      <c r="C270" s="210"/>
      <c r="D270" s="210"/>
      <c r="E270" s="277"/>
      <c r="F270" s="279"/>
      <c r="G270" s="279"/>
      <c r="H270" s="279"/>
    </row>
    <row r="271" spans="1:8" ht="13.5" thickBot="1" x14ac:dyDescent="0.25">
      <c r="A271" s="210"/>
      <c r="B271" s="210"/>
      <c r="C271" s="210"/>
      <c r="D271" s="210"/>
      <c r="E271" s="277"/>
      <c r="F271" s="279"/>
      <c r="G271" s="279"/>
      <c r="H271" s="279"/>
    </row>
    <row r="272" spans="1:8" ht="13.5" thickBot="1" x14ac:dyDescent="0.25">
      <c r="A272" s="210"/>
      <c r="B272" s="210"/>
      <c r="C272" s="210"/>
      <c r="D272" s="210"/>
      <c r="E272" s="277"/>
      <c r="F272" s="279"/>
      <c r="G272" s="279"/>
      <c r="H272" s="279"/>
    </row>
    <row r="273" spans="1:8" ht="13.5" thickBot="1" x14ac:dyDescent="0.25">
      <c r="A273" s="210"/>
      <c r="B273" s="210"/>
      <c r="C273" s="210"/>
      <c r="D273" s="210"/>
      <c r="E273" s="277"/>
      <c r="F273" s="279"/>
      <c r="G273" s="279"/>
      <c r="H273" s="279"/>
    </row>
    <row r="274" spans="1:8" ht="13.5" thickBot="1" x14ac:dyDescent="0.25">
      <c r="A274" s="210"/>
      <c r="B274" s="210"/>
      <c r="C274" s="210"/>
      <c r="D274" s="210"/>
      <c r="E274" s="277"/>
      <c r="F274" s="279"/>
      <c r="G274" s="279"/>
      <c r="H274" s="279"/>
    </row>
    <row r="275" spans="1:8" ht="13.5" thickBot="1" x14ac:dyDescent="0.25">
      <c r="A275" s="210"/>
      <c r="B275" s="210"/>
      <c r="C275" s="210"/>
      <c r="D275" s="210"/>
      <c r="E275" s="277"/>
      <c r="F275" s="279"/>
      <c r="G275" s="279"/>
      <c r="H275" s="279"/>
    </row>
    <row r="276" spans="1:8" ht="13.5" thickBot="1" x14ac:dyDescent="0.25">
      <c r="A276" s="210"/>
      <c r="B276" s="210"/>
      <c r="C276" s="210"/>
      <c r="D276" s="210"/>
      <c r="E276" s="277"/>
      <c r="F276" s="279"/>
      <c r="G276" s="279"/>
      <c r="H276" s="279"/>
    </row>
    <row r="277" spans="1:8" ht="13.5" thickBot="1" x14ac:dyDescent="0.25">
      <c r="A277" s="210"/>
      <c r="B277" s="210"/>
      <c r="C277" s="210"/>
      <c r="D277" s="210"/>
      <c r="E277" s="277"/>
      <c r="F277" s="279"/>
      <c r="G277" s="279"/>
      <c r="H277" s="279"/>
    </row>
    <row r="278" spans="1:8" ht="13.5" thickBot="1" x14ac:dyDescent="0.25">
      <c r="A278" s="210"/>
      <c r="B278" s="210"/>
      <c r="C278" s="210"/>
      <c r="D278" s="210"/>
      <c r="E278" s="277"/>
      <c r="F278" s="279"/>
      <c r="G278" s="279"/>
      <c r="H278" s="279"/>
    </row>
    <row r="279" spans="1:8" ht="13.5" thickBot="1" x14ac:dyDescent="0.25">
      <c r="A279" s="210"/>
      <c r="B279" s="210"/>
      <c r="C279" s="210"/>
      <c r="D279" s="210"/>
      <c r="E279" s="277"/>
      <c r="F279" s="279"/>
      <c r="G279" s="279"/>
      <c r="H279" s="279"/>
    </row>
    <row r="280" spans="1:8" ht="13.5" thickBot="1" x14ac:dyDescent="0.25">
      <c r="A280" s="210"/>
      <c r="B280" s="210"/>
      <c r="C280" s="210"/>
      <c r="D280" s="210"/>
      <c r="E280" s="277"/>
      <c r="F280" s="279"/>
      <c r="G280" s="279"/>
      <c r="H280" s="279"/>
    </row>
    <row r="281" spans="1:8" ht="13.5" thickBot="1" x14ac:dyDescent="0.25">
      <c r="A281" s="210"/>
      <c r="B281" s="210"/>
      <c r="C281" s="210"/>
      <c r="D281" s="210"/>
      <c r="E281" s="277"/>
      <c r="F281" s="279"/>
      <c r="G281" s="279"/>
      <c r="H281" s="279"/>
    </row>
    <row r="282" spans="1:8" ht="13.5" thickBot="1" x14ac:dyDescent="0.25">
      <c r="A282" s="210"/>
      <c r="B282" s="210"/>
      <c r="C282" s="210"/>
      <c r="D282" s="210"/>
      <c r="E282" s="277"/>
      <c r="F282" s="279"/>
      <c r="G282" s="279"/>
      <c r="H282" s="279"/>
    </row>
    <row r="283" spans="1:8" ht="13.5" thickBot="1" x14ac:dyDescent="0.25">
      <c r="A283" s="210"/>
      <c r="B283" s="210"/>
      <c r="C283" s="210"/>
      <c r="D283" s="210"/>
      <c r="E283" s="277"/>
      <c r="F283" s="279"/>
      <c r="G283" s="279"/>
      <c r="H283" s="279"/>
    </row>
    <row r="284" spans="1:8" ht="13.5" thickBot="1" x14ac:dyDescent="0.25">
      <c r="A284" s="210"/>
      <c r="B284" s="210"/>
      <c r="C284" s="210"/>
      <c r="D284" s="210"/>
      <c r="E284" s="277"/>
      <c r="F284" s="279"/>
      <c r="G284" s="279"/>
      <c r="H284" s="279"/>
    </row>
    <row r="285" spans="1:8" ht="13.5" thickBot="1" x14ac:dyDescent="0.25">
      <c r="A285" s="210"/>
      <c r="B285" s="210"/>
      <c r="C285" s="210"/>
      <c r="D285" s="210"/>
      <c r="E285" s="277"/>
      <c r="F285" s="279"/>
      <c r="G285" s="279"/>
      <c r="H285" s="279"/>
    </row>
    <row r="286" spans="1:8" ht="13.5" thickBot="1" x14ac:dyDescent="0.25">
      <c r="A286" s="210"/>
      <c r="B286" s="210"/>
      <c r="C286" s="210"/>
      <c r="D286" s="210"/>
      <c r="E286" s="277"/>
      <c r="F286" s="279"/>
      <c r="G286" s="279"/>
      <c r="H286" s="279"/>
    </row>
    <row r="287" spans="1:8" ht="13.5" thickBot="1" x14ac:dyDescent="0.25">
      <c r="A287" s="210"/>
      <c r="B287" s="210"/>
      <c r="C287" s="210"/>
      <c r="D287" s="210"/>
      <c r="E287" s="277"/>
      <c r="F287" s="279"/>
      <c r="G287" s="279"/>
      <c r="H287" s="279"/>
    </row>
    <row r="288" spans="1:8" ht="13.5" thickBot="1" x14ac:dyDescent="0.25">
      <c r="A288" s="210"/>
      <c r="B288" s="210"/>
      <c r="C288" s="210"/>
      <c r="D288" s="210"/>
      <c r="E288" s="277"/>
      <c r="F288" s="279"/>
      <c r="G288" s="279"/>
      <c r="H288" s="279"/>
    </row>
    <row r="289" spans="1:8" ht="13.5" thickBot="1" x14ac:dyDescent="0.25">
      <c r="A289" s="210"/>
      <c r="B289" s="210"/>
      <c r="C289" s="210"/>
      <c r="D289" s="210"/>
      <c r="E289" s="277"/>
      <c r="F289" s="279"/>
      <c r="G289" s="279"/>
      <c r="H289" s="279"/>
    </row>
    <row r="290" spans="1:8" ht="13.5" thickBot="1" x14ac:dyDescent="0.25">
      <c r="A290" s="210"/>
      <c r="B290" s="210"/>
      <c r="C290" s="210"/>
      <c r="D290" s="210"/>
      <c r="E290" s="277"/>
      <c r="F290" s="279"/>
      <c r="G290" s="279"/>
      <c r="H290" s="279"/>
    </row>
    <row r="291" spans="1:8" ht="13.5" thickBot="1" x14ac:dyDescent="0.25">
      <c r="A291" s="210"/>
      <c r="B291" s="210"/>
      <c r="C291" s="210"/>
      <c r="D291" s="210"/>
      <c r="E291" s="277"/>
      <c r="F291" s="279"/>
      <c r="G291" s="279"/>
      <c r="H291" s="279"/>
    </row>
    <row r="292" spans="1:8" ht="13.5" thickBot="1" x14ac:dyDescent="0.25">
      <c r="A292" s="210"/>
      <c r="B292" s="210"/>
      <c r="C292" s="210"/>
      <c r="D292" s="210"/>
      <c r="E292" s="277"/>
      <c r="F292" s="279"/>
      <c r="G292" s="279"/>
      <c r="H292" s="279"/>
    </row>
    <row r="293" spans="1:8" ht="13.5" thickBot="1" x14ac:dyDescent="0.25">
      <c r="A293" s="210"/>
      <c r="B293" s="210"/>
      <c r="C293" s="210"/>
      <c r="D293" s="210"/>
      <c r="E293" s="277"/>
      <c r="F293" s="279"/>
      <c r="G293" s="279"/>
      <c r="H293" s="279"/>
    </row>
    <row r="294" spans="1:8" ht="13.5" thickBot="1" x14ac:dyDescent="0.25">
      <c r="A294" s="210"/>
      <c r="B294" s="210"/>
      <c r="C294" s="210"/>
      <c r="D294" s="210"/>
      <c r="E294" s="277"/>
      <c r="F294" s="279"/>
      <c r="G294" s="279"/>
      <c r="H294" s="279"/>
    </row>
    <row r="295" spans="1:8" ht="13.5" thickBot="1" x14ac:dyDescent="0.25">
      <c r="A295" s="210"/>
      <c r="B295" s="210"/>
      <c r="C295" s="210"/>
      <c r="D295" s="210"/>
      <c r="E295" s="277"/>
      <c r="F295" s="279"/>
      <c r="G295" s="279"/>
      <c r="H295" s="279"/>
    </row>
    <row r="296" spans="1:8" ht="13.5" thickBot="1" x14ac:dyDescent="0.25">
      <c r="A296" s="210"/>
      <c r="B296" s="210"/>
      <c r="C296" s="210"/>
      <c r="D296" s="210"/>
      <c r="E296" s="277"/>
      <c r="F296" s="279"/>
      <c r="G296" s="279"/>
      <c r="H296" s="279"/>
    </row>
    <row r="297" spans="1:8" ht="13.5" thickBot="1" x14ac:dyDescent="0.25">
      <c r="A297" s="210"/>
      <c r="B297" s="210"/>
      <c r="C297" s="210"/>
      <c r="D297" s="210"/>
      <c r="E297" s="277"/>
      <c r="F297" s="279"/>
      <c r="G297" s="279"/>
      <c r="H297" s="279"/>
    </row>
    <row r="298" spans="1:8" ht="13.5" thickBot="1" x14ac:dyDescent="0.25">
      <c r="A298" s="210"/>
      <c r="B298" s="210"/>
      <c r="C298" s="210"/>
      <c r="D298" s="210"/>
      <c r="E298" s="277"/>
      <c r="F298" s="279"/>
      <c r="G298" s="279"/>
      <c r="H298" s="279"/>
    </row>
    <row r="299" spans="1:8" ht="13.5" thickBot="1" x14ac:dyDescent="0.25">
      <c r="A299" s="210"/>
      <c r="B299" s="210"/>
      <c r="C299" s="210"/>
      <c r="D299" s="210"/>
      <c r="E299" s="277"/>
      <c r="F299" s="279"/>
      <c r="G299" s="279"/>
      <c r="H299" s="279"/>
    </row>
    <row r="300" spans="1:8" ht="13.5" thickBot="1" x14ac:dyDescent="0.25">
      <c r="A300" s="210"/>
      <c r="B300" s="210"/>
      <c r="C300" s="210"/>
      <c r="D300" s="210"/>
      <c r="E300" s="277"/>
      <c r="F300" s="279"/>
      <c r="G300" s="279"/>
      <c r="H300" s="279"/>
    </row>
    <row r="301" spans="1:8" ht="13.5" thickBot="1" x14ac:dyDescent="0.25">
      <c r="A301" s="210"/>
      <c r="B301" s="210"/>
      <c r="C301" s="210"/>
      <c r="D301" s="210"/>
      <c r="E301" s="277"/>
      <c r="F301" s="279"/>
      <c r="G301" s="279"/>
      <c r="H301" s="279"/>
    </row>
    <row r="302" spans="1:8" ht="13.5" thickBot="1" x14ac:dyDescent="0.25">
      <c r="A302" s="210"/>
      <c r="B302" s="210"/>
      <c r="C302" s="210"/>
      <c r="D302" s="210"/>
      <c r="E302" s="277"/>
      <c r="F302" s="279"/>
      <c r="G302" s="279"/>
      <c r="H302" s="279"/>
    </row>
    <row r="303" spans="1:8" ht="13.5" thickBot="1" x14ac:dyDescent="0.25">
      <c r="A303" s="210"/>
      <c r="B303" s="210"/>
      <c r="C303" s="210"/>
      <c r="D303" s="210"/>
      <c r="E303" s="277"/>
      <c r="F303" s="279"/>
      <c r="G303" s="279"/>
      <c r="H303" s="279"/>
    </row>
    <row r="304" spans="1:8" ht="13.5" thickBot="1" x14ac:dyDescent="0.25">
      <c r="A304" s="210"/>
      <c r="B304" s="210"/>
      <c r="C304" s="210"/>
      <c r="D304" s="210"/>
      <c r="E304" s="277"/>
      <c r="F304" s="279"/>
      <c r="G304" s="279"/>
      <c r="H304" s="279"/>
    </row>
    <row r="305" spans="1:8" ht="13.5" thickBot="1" x14ac:dyDescent="0.25">
      <c r="A305" s="210"/>
      <c r="B305" s="210"/>
      <c r="C305" s="210"/>
      <c r="D305" s="210"/>
      <c r="E305" s="277"/>
      <c r="F305" s="279"/>
      <c r="G305" s="279"/>
      <c r="H305" s="279"/>
    </row>
    <row r="306" spans="1:8" ht="13.5" thickBot="1" x14ac:dyDescent="0.25">
      <c r="A306" s="210"/>
      <c r="B306" s="210"/>
      <c r="C306" s="210"/>
      <c r="D306" s="210"/>
      <c r="E306" s="277"/>
      <c r="F306" s="279"/>
      <c r="G306" s="279"/>
      <c r="H306" s="279"/>
    </row>
    <row r="307" spans="1:8" ht="13.5" thickBot="1" x14ac:dyDescent="0.25">
      <c r="A307" s="210"/>
      <c r="B307" s="210"/>
      <c r="C307" s="210"/>
      <c r="D307" s="210"/>
      <c r="E307" s="277"/>
      <c r="F307" s="279"/>
      <c r="G307" s="279"/>
      <c r="H307" s="279"/>
    </row>
    <row r="308" spans="1:8" ht="13.5" thickBot="1" x14ac:dyDescent="0.25">
      <c r="A308" s="210"/>
      <c r="B308" s="210"/>
      <c r="C308" s="210"/>
      <c r="D308" s="210"/>
      <c r="E308" s="277"/>
      <c r="F308" s="279"/>
      <c r="G308" s="279"/>
      <c r="H308" s="279"/>
    </row>
    <row r="309" spans="1:8" ht="13.5" thickBot="1" x14ac:dyDescent="0.25">
      <c r="A309" s="210"/>
      <c r="B309" s="210"/>
      <c r="C309" s="210"/>
      <c r="D309" s="210"/>
      <c r="E309" s="277"/>
      <c r="F309" s="279"/>
      <c r="G309" s="279"/>
      <c r="H309" s="279"/>
    </row>
    <row r="310" spans="1:8" ht="13.5" thickBot="1" x14ac:dyDescent="0.25">
      <c r="A310" s="210"/>
      <c r="B310" s="210"/>
      <c r="C310" s="210"/>
      <c r="D310" s="210"/>
      <c r="E310" s="277"/>
      <c r="F310" s="279"/>
      <c r="G310" s="279"/>
      <c r="H310" s="279"/>
    </row>
    <row r="311" spans="1:8" ht="13.5" thickBot="1" x14ac:dyDescent="0.25">
      <c r="A311" s="210"/>
      <c r="B311" s="210"/>
      <c r="C311" s="210"/>
      <c r="D311" s="210"/>
      <c r="E311" s="277"/>
      <c r="F311" s="279"/>
      <c r="G311" s="279"/>
      <c r="H311" s="279"/>
    </row>
    <row r="312" spans="1:8" ht="13.5" thickBot="1" x14ac:dyDescent="0.25">
      <c r="A312" s="210"/>
      <c r="B312" s="210"/>
      <c r="C312" s="210"/>
      <c r="D312" s="210"/>
      <c r="E312" s="277"/>
      <c r="F312" s="279"/>
      <c r="G312" s="279"/>
      <c r="H312" s="279"/>
    </row>
    <row r="313" spans="1:8" ht="13.5" thickBot="1" x14ac:dyDescent="0.25">
      <c r="A313" s="210"/>
      <c r="B313" s="210"/>
      <c r="C313" s="210"/>
      <c r="D313" s="210"/>
      <c r="E313" s="277"/>
      <c r="F313" s="279"/>
      <c r="G313" s="279"/>
      <c r="H313" s="279"/>
    </row>
    <row r="314" spans="1:8" ht="13.5" thickBot="1" x14ac:dyDescent="0.25">
      <c r="A314" s="210"/>
      <c r="B314" s="210"/>
      <c r="C314" s="210"/>
      <c r="D314" s="210"/>
      <c r="E314" s="277"/>
      <c r="F314" s="279"/>
      <c r="G314" s="279"/>
      <c r="H314" s="279"/>
    </row>
    <row r="315" spans="1:8" ht="13.5" thickBot="1" x14ac:dyDescent="0.25">
      <c r="A315" s="210"/>
      <c r="B315" s="210"/>
      <c r="C315" s="210"/>
      <c r="D315" s="210"/>
      <c r="E315" s="277"/>
      <c r="F315" s="279"/>
      <c r="G315" s="279"/>
      <c r="H315" s="279"/>
    </row>
    <row r="316" spans="1:8" ht="13.5" thickBot="1" x14ac:dyDescent="0.25">
      <c r="A316" s="210"/>
      <c r="B316" s="210"/>
      <c r="C316" s="210"/>
      <c r="D316" s="210"/>
      <c r="E316" s="277"/>
      <c r="F316" s="279"/>
      <c r="G316" s="279"/>
      <c r="H316" s="279"/>
    </row>
    <row r="317" spans="1:8" ht="13.5" thickBot="1" x14ac:dyDescent="0.25">
      <c r="A317" s="210"/>
      <c r="B317" s="210"/>
      <c r="C317" s="210"/>
      <c r="D317" s="210"/>
      <c r="E317" s="277"/>
      <c r="F317" s="279"/>
      <c r="G317" s="279"/>
      <c r="H317" s="279"/>
    </row>
    <row r="318" spans="1:8" ht="13.5" thickBot="1" x14ac:dyDescent="0.25">
      <c r="A318" s="210"/>
      <c r="B318" s="210"/>
      <c r="C318" s="210"/>
      <c r="D318" s="210"/>
      <c r="E318" s="277"/>
      <c r="F318" s="279"/>
      <c r="G318" s="279"/>
      <c r="H318" s="279"/>
    </row>
    <row r="319" spans="1:8" ht="13.5" thickBot="1" x14ac:dyDescent="0.25">
      <c r="A319" s="210"/>
      <c r="B319" s="210"/>
      <c r="C319" s="210"/>
      <c r="D319" s="210"/>
      <c r="E319" s="277"/>
      <c r="F319" s="279"/>
      <c r="G319" s="279"/>
      <c r="H319" s="279"/>
    </row>
    <row r="320" spans="1:8" ht="13.5" thickBot="1" x14ac:dyDescent="0.25">
      <c r="A320" s="210"/>
      <c r="B320" s="210"/>
      <c r="C320" s="210"/>
      <c r="D320" s="210"/>
      <c r="E320" s="277"/>
      <c r="F320" s="279"/>
      <c r="G320" s="279"/>
      <c r="H320" s="279"/>
    </row>
    <row r="321" spans="1:8" ht="13.5" thickBot="1" x14ac:dyDescent="0.25">
      <c r="A321" s="210"/>
      <c r="B321" s="210"/>
      <c r="C321" s="210"/>
      <c r="D321" s="210"/>
      <c r="E321" s="277"/>
      <c r="F321" s="279"/>
      <c r="G321" s="279"/>
      <c r="H321" s="279"/>
    </row>
    <row r="322" spans="1:8" ht="13.5" thickBot="1" x14ac:dyDescent="0.25">
      <c r="A322" s="210"/>
      <c r="B322" s="210"/>
      <c r="C322" s="210"/>
      <c r="D322" s="210"/>
      <c r="E322" s="277"/>
      <c r="F322" s="279"/>
      <c r="G322" s="279"/>
      <c r="H322" s="279"/>
    </row>
    <row r="323" spans="1:8" ht="13.5" thickBot="1" x14ac:dyDescent="0.25">
      <c r="A323" s="210"/>
      <c r="B323" s="210"/>
      <c r="C323" s="210"/>
      <c r="D323" s="210"/>
      <c r="E323" s="277"/>
      <c r="F323" s="279"/>
      <c r="G323" s="279"/>
      <c r="H323" s="279"/>
    </row>
    <row r="324" spans="1:8" ht="13.5" thickBot="1" x14ac:dyDescent="0.25">
      <c r="A324" s="210"/>
      <c r="B324" s="210"/>
      <c r="C324" s="210"/>
      <c r="D324" s="210"/>
      <c r="E324" s="277"/>
      <c r="F324" s="279"/>
      <c r="G324" s="279"/>
      <c r="H324" s="279"/>
    </row>
    <row r="325" spans="1:8" ht="13.5" thickBot="1" x14ac:dyDescent="0.25">
      <c r="A325" s="210"/>
      <c r="B325" s="210"/>
      <c r="C325" s="210"/>
      <c r="D325" s="210"/>
      <c r="E325" s="277"/>
      <c r="F325" s="279"/>
      <c r="G325" s="279"/>
      <c r="H325" s="279"/>
    </row>
    <row r="326" spans="1:8" ht="13.5" thickBot="1" x14ac:dyDescent="0.25">
      <c r="A326" s="210"/>
      <c r="B326" s="210"/>
      <c r="C326" s="210"/>
      <c r="D326" s="210"/>
      <c r="E326" s="277"/>
      <c r="F326" s="279"/>
      <c r="G326" s="279"/>
      <c r="H326" s="279"/>
    </row>
    <row r="327" spans="1:8" ht="13.5" thickBot="1" x14ac:dyDescent="0.25">
      <c r="A327" s="210"/>
      <c r="B327" s="210"/>
      <c r="C327" s="210"/>
      <c r="D327" s="210"/>
      <c r="E327" s="277"/>
      <c r="F327" s="279"/>
      <c r="G327" s="279"/>
      <c r="H327" s="279"/>
    </row>
    <row r="328" spans="1:8" ht="13.5" thickBot="1" x14ac:dyDescent="0.25">
      <c r="A328" s="210"/>
      <c r="B328" s="210"/>
      <c r="C328" s="210"/>
      <c r="D328" s="210"/>
      <c r="E328" s="277"/>
      <c r="F328" s="279"/>
      <c r="G328" s="279"/>
      <c r="H328" s="279"/>
    </row>
    <row r="329" spans="1:8" ht="13.5" thickBot="1" x14ac:dyDescent="0.25">
      <c r="A329" s="210"/>
      <c r="B329" s="210"/>
      <c r="C329" s="210"/>
      <c r="D329" s="210"/>
      <c r="E329" s="277"/>
      <c r="F329" s="279"/>
      <c r="G329" s="279"/>
      <c r="H329" s="279"/>
    </row>
    <row r="330" spans="1:8" ht="13.5" thickBot="1" x14ac:dyDescent="0.25">
      <c r="A330" s="210"/>
      <c r="B330" s="210"/>
      <c r="C330" s="210"/>
      <c r="D330" s="210"/>
      <c r="E330" s="277"/>
      <c r="F330" s="279"/>
      <c r="G330" s="279"/>
      <c r="H330" s="279"/>
    </row>
    <row r="331" spans="1:8" ht="13.5" thickBot="1" x14ac:dyDescent="0.25">
      <c r="A331" s="210"/>
      <c r="B331" s="210"/>
      <c r="C331" s="210"/>
      <c r="D331" s="210"/>
      <c r="E331" s="277"/>
      <c r="F331" s="279"/>
      <c r="G331" s="279"/>
      <c r="H331" s="279"/>
    </row>
    <row r="332" spans="1:8" ht="13.5" thickBot="1" x14ac:dyDescent="0.25">
      <c r="A332" s="210"/>
      <c r="B332" s="210"/>
      <c r="C332" s="210"/>
      <c r="D332" s="210"/>
      <c r="E332" s="277"/>
      <c r="F332" s="279"/>
      <c r="G332" s="279"/>
      <c r="H332" s="279"/>
    </row>
    <row r="333" spans="1:8" ht="13.5" thickBot="1" x14ac:dyDescent="0.25">
      <c r="A333" s="210"/>
      <c r="B333" s="210"/>
      <c r="C333" s="210"/>
      <c r="D333" s="210"/>
      <c r="E333" s="277"/>
      <c r="F333" s="279"/>
      <c r="G333" s="279"/>
      <c r="H333" s="279"/>
    </row>
    <row r="334" spans="1:8" ht="13.5" thickBot="1" x14ac:dyDescent="0.25">
      <c r="A334" s="210"/>
      <c r="B334" s="210"/>
      <c r="C334" s="210"/>
      <c r="D334" s="210"/>
      <c r="E334" s="277"/>
      <c r="F334" s="279"/>
      <c r="G334" s="279"/>
      <c r="H334" s="279"/>
    </row>
    <row r="335" spans="1:8" ht="13.5" thickBot="1" x14ac:dyDescent="0.25">
      <c r="A335" s="210"/>
      <c r="B335" s="210"/>
      <c r="C335" s="210"/>
      <c r="D335" s="210"/>
      <c r="E335" s="277"/>
      <c r="F335" s="279"/>
      <c r="G335" s="279"/>
      <c r="H335" s="279"/>
    </row>
    <row r="336" spans="1:8" ht="13.5" thickBot="1" x14ac:dyDescent="0.25">
      <c r="A336" s="210"/>
      <c r="B336" s="210"/>
      <c r="C336" s="210"/>
      <c r="D336" s="210"/>
      <c r="E336" s="277"/>
      <c r="F336" s="279"/>
      <c r="G336" s="279"/>
      <c r="H336" s="279"/>
    </row>
    <row r="337" spans="1:8" ht="13.5" thickBot="1" x14ac:dyDescent="0.25">
      <c r="A337" s="210"/>
      <c r="B337" s="210"/>
      <c r="C337" s="210"/>
      <c r="D337" s="210"/>
      <c r="E337" s="277"/>
      <c r="F337" s="279"/>
      <c r="G337" s="279"/>
      <c r="H337" s="279"/>
    </row>
    <row r="338" spans="1:8" ht="13.5" thickBot="1" x14ac:dyDescent="0.25">
      <c r="A338" s="210"/>
      <c r="B338" s="210"/>
      <c r="C338" s="210"/>
      <c r="D338" s="210"/>
      <c r="E338" s="277"/>
      <c r="F338" s="279"/>
      <c r="G338" s="279"/>
      <c r="H338" s="279"/>
    </row>
    <row r="339" spans="1:8" ht="13.5" thickBot="1" x14ac:dyDescent="0.25">
      <c r="A339" s="210"/>
      <c r="B339" s="210"/>
      <c r="C339" s="210"/>
      <c r="D339" s="210"/>
      <c r="E339" s="277"/>
      <c r="F339" s="279"/>
      <c r="G339" s="279"/>
      <c r="H339" s="279"/>
    </row>
    <row r="340" spans="1:8" ht="13.5" thickBot="1" x14ac:dyDescent="0.25">
      <c r="A340" s="210"/>
      <c r="B340" s="210"/>
      <c r="C340" s="210"/>
      <c r="D340" s="210"/>
      <c r="E340" s="277"/>
      <c r="F340" s="279"/>
      <c r="G340" s="279"/>
      <c r="H340" s="279"/>
    </row>
    <row r="341" spans="1:8" ht="13.5" thickBot="1" x14ac:dyDescent="0.25">
      <c r="A341" s="210"/>
      <c r="B341" s="210"/>
      <c r="C341" s="210"/>
      <c r="D341" s="210"/>
      <c r="E341" s="277"/>
      <c r="F341" s="279"/>
      <c r="G341" s="279"/>
      <c r="H341" s="279"/>
    </row>
    <row r="342" spans="1:8" ht="13.5" thickBot="1" x14ac:dyDescent="0.25">
      <c r="A342" s="210"/>
      <c r="B342" s="210"/>
      <c r="C342" s="210"/>
      <c r="D342" s="210"/>
      <c r="E342" s="277"/>
      <c r="F342" s="279"/>
      <c r="G342" s="279"/>
      <c r="H342" s="279"/>
    </row>
    <row r="343" spans="1:8" ht="13.5" thickBot="1" x14ac:dyDescent="0.25">
      <c r="A343" s="210"/>
      <c r="B343" s="210"/>
      <c r="C343" s="210"/>
      <c r="D343" s="210"/>
      <c r="E343" s="277"/>
      <c r="F343" s="279"/>
      <c r="G343" s="279"/>
      <c r="H343" s="279"/>
    </row>
    <row r="344" spans="1:8" ht="13.5" thickBot="1" x14ac:dyDescent="0.25">
      <c r="A344" s="210"/>
      <c r="B344" s="210"/>
      <c r="C344" s="210"/>
      <c r="D344" s="210"/>
      <c r="E344" s="277"/>
      <c r="F344" s="279"/>
      <c r="G344" s="279"/>
      <c r="H344" s="279"/>
    </row>
    <row r="345" spans="1:8" ht="13.5" thickBot="1" x14ac:dyDescent="0.25">
      <c r="A345" s="210"/>
      <c r="B345" s="210"/>
      <c r="C345" s="210"/>
      <c r="D345" s="210"/>
      <c r="E345" s="277"/>
      <c r="F345" s="279"/>
      <c r="G345" s="279"/>
      <c r="H345" s="279"/>
    </row>
    <row r="346" spans="1:8" ht="13.5" thickBot="1" x14ac:dyDescent="0.25">
      <c r="A346" s="210"/>
      <c r="B346" s="210"/>
      <c r="C346" s="210"/>
      <c r="D346" s="210"/>
      <c r="E346" s="277"/>
      <c r="F346" s="279"/>
      <c r="G346" s="279"/>
      <c r="H346" s="279"/>
    </row>
    <row r="347" spans="1:8" ht="13.5" thickBot="1" x14ac:dyDescent="0.25">
      <c r="A347" s="210"/>
      <c r="B347" s="210"/>
      <c r="C347" s="210"/>
      <c r="D347" s="210"/>
      <c r="E347" s="277"/>
      <c r="F347" s="279"/>
      <c r="G347" s="279"/>
      <c r="H347" s="279"/>
    </row>
    <row r="348" spans="1:8" ht="13.5" thickBot="1" x14ac:dyDescent="0.25">
      <c r="A348" s="210"/>
      <c r="B348" s="210"/>
      <c r="C348" s="210"/>
      <c r="D348" s="210"/>
      <c r="E348" s="277"/>
      <c r="F348" s="279"/>
      <c r="G348" s="279"/>
      <c r="H348" s="279"/>
    </row>
    <row r="349" spans="1:8" ht="13.5" thickBot="1" x14ac:dyDescent="0.25">
      <c r="A349" s="210"/>
      <c r="B349" s="210"/>
      <c r="C349" s="210"/>
      <c r="D349" s="210"/>
      <c r="E349" s="277"/>
      <c r="F349" s="279"/>
      <c r="G349" s="279"/>
      <c r="H349" s="279"/>
    </row>
    <row r="350" spans="1:8" ht="13.5" thickBot="1" x14ac:dyDescent="0.25">
      <c r="A350" s="210"/>
      <c r="B350" s="210"/>
      <c r="C350" s="210"/>
      <c r="D350" s="210"/>
      <c r="E350" s="277"/>
      <c r="F350" s="279"/>
      <c r="G350" s="279"/>
      <c r="H350" s="279"/>
    </row>
    <row r="351" spans="1:8" ht="13.5" thickBot="1" x14ac:dyDescent="0.25">
      <c r="A351" s="210"/>
      <c r="B351" s="210"/>
      <c r="C351" s="210"/>
      <c r="D351" s="210"/>
      <c r="E351" s="277"/>
      <c r="F351" s="279"/>
      <c r="G351" s="279"/>
      <c r="H351" s="279"/>
    </row>
    <row r="352" spans="1:8" ht="13.5" thickBot="1" x14ac:dyDescent="0.25">
      <c r="A352" s="210"/>
      <c r="B352" s="210"/>
      <c r="C352" s="210"/>
      <c r="D352" s="210"/>
      <c r="E352" s="277"/>
      <c r="F352" s="279"/>
      <c r="G352" s="279"/>
      <c r="H352" s="279"/>
    </row>
    <row r="353" spans="1:8" ht="13.5" thickBot="1" x14ac:dyDescent="0.25">
      <c r="A353" s="210"/>
      <c r="B353" s="210"/>
      <c r="C353" s="210"/>
      <c r="D353" s="210"/>
      <c r="E353" s="277"/>
      <c r="F353" s="279"/>
      <c r="G353" s="279"/>
      <c r="H353" s="279"/>
    </row>
    <row r="354" spans="1:8" ht="13.5" thickBot="1" x14ac:dyDescent="0.25">
      <c r="A354" s="210"/>
      <c r="B354" s="210"/>
      <c r="C354" s="210"/>
      <c r="D354" s="210"/>
      <c r="E354" s="277"/>
      <c r="F354" s="279"/>
      <c r="G354" s="279"/>
      <c r="H354" s="279"/>
    </row>
    <row r="355" spans="1:8" ht="13.5" thickBot="1" x14ac:dyDescent="0.25">
      <c r="A355" s="210"/>
      <c r="B355" s="210"/>
      <c r="C355" s="210"/>
      <c r="D355" s="210"/>
      <c r="E355" s="277"/>
      <c r="F355" s="279"/>
      <c r="G355" s="279"/>
      <c r="H355" s="279"/>
    </row>
    <row r="356" spans="1:8" ht="13.5" thickBot="1" x14ac:dyDescent="0.25">
      <c r="A356" s="210"/>
      <c r="B356" s="210"/>
      <c r="C356" s="210"/>
      <c r="D356" s="210"/>
      <c r="E356" s="277"/>
      <c r="F356" s="279"/>
      <c r="G356" s="279"/>
      <c r="H356" s="279"/>
    </row>
    <row r="357" spans="1:8" ht="13.5" thickBot="1" x14ac:dyDescent="0.25">
      <c r="A357" s="210"/>
      <c r="B357" s="210"/>
      <c r="C357" s="210"/>
      <c r="D357" s="210"/>
      <c r="E357" s="277"/>
      <c r="F357" s="279"/>
      <c r="G357" s="279"/>
      <c r="H357" s="279"/>
    </row>
    <row r="358" spans="1:8" ht="13.5" thickBot="1" x14ac:dyDescent="0.25">
      <c r="A358" s="210"/>
      <c r="B358" s="210"/>
      <c r="C358" s="210"/>
      <c r="D358" s="210"/>
      <c r="E358" s="277"/>
      <c r="F358" s="279"/>
      <c r="G358" s="279"/>
      <c r="H358" s="279"/>
    </row>
    <row r="359" spans="1:8" ht="13.5" thickBot="1" x14ac:dyDescent="0.25">
      <c r="A359" s="210"/>
      <c r="B359" s="210"/>
      <c r="C359" s="210"/>
      <c r="D359" s="210"/>
      <c r="E359" s="277"/>
      <c r="F359" s="279"/>
      <c r="G359" s="279"/>
      <c r="H359" s="279"/>
    </row>
    <row r="360" spans="1:8" ht="13.5" thickBot="1" x14ac:dyDescent="0.25">
      <c r="A360" s="210"/>
      <c r="B360" s="210"/>
      <c r="C360" s="210"/>
      <c r="D360" s="210"/>
      <c r="E360" s="277"/>
      <c r="F360" s="279"/>
      <c r="G360" s="279"/>
      <c r="H360" s="279"/>
    </row>
    <row r="361" spans="1:8" ht="13.5" thickBot="1" x14ac:dyDescent="0.25">
      <c r="A361" s="210"/>
      <c r="B361" s="210"/>
      <c r="C361" s="210"/>
      <c r="D361" s="210"/>
      <c r="E361" s="277"/>
      <c r="F361" s="279"/>
      <c r="G361" s="279"/>
      <c r="H361" s="279"/>
    </row>
    <row r="362" spans="1:8" ht="13.5" thickBot="1" x14ac:dyDescent="0.25">
      <c r="A362" s="210"/>
      <c r="B362" s="210"/>
      <c r="C362" s="210"/>
      <c r="D362" s="210"/>
      <c r="E362" s="277"/>
      <c r="F362" s="279"/>
      <c r="G362" s="279"/>
      <c r="H362" s="279"/>
    </row>
    <row r="363" spans="1:8" ht="13.5" thickBot="1" x14ac:dyDescent="0.25">
      <c r="A363" s="210"/>
      <c r="B363" s="210"/>
      <c r="C363" s="210"/>
      <c r="D363" s="210"/>
      <c r="E363" s="277"/>
      <c r="F363" s="279"/>
      <c r="G363" s="279"/>
      <c r="H363" s="279"/>
    </row>
    <row r="364" spans="1:8" ht="13.5" thickBot="1" x14ac:dyDescent="0.25">
      <c r="A364" s="210"/>
      <c r="B364" s="210"/>
      <c r="C364" s="210"/>
      <c r="D364" s="210"/>
      <c r="E364" s="277"/>
      <c r="F364" s="279"/>
      <c r="G364" s="279"/>
      <c r="H364" s="279"/>
    </row>
    <row r="365" spans="1:8" ht="13.5" thickBot="1" x14ac:dyDescent="0.25">
      <c r="A365" s="210"/>
      <c r="B365" s="210"/>
      <c r="C365" s="210"/>
      <c r="D365" s="210"/>
      <c r="E365" s="277"/>
      <c r="F365" s="279"/>
      <c r="G365" s="279"/>
      <c r="H365" s="279"/>
    </row>
    <row r="366" spans="1:8" ht="13.5" thickBot="1" x14ac:dyDescent="0.25">
      <c r="A366" s="210"/>
      <c r="B366" s="210"/>
      <c r="C366" s="210"/>
      <c r="D366" s="210"/>
      <c r="E366" s="277"/>
      <c r="F366" s="279"/>
      <c r="G366" s="279"/>
      <c r="H366" s="279"/>
    </row>
    <row r="367" spans="1:8" ht="13.5" thickBot="1" x14ac:dyDescent="0.25">
      <c r="A367" s="210"/>
      <c r="B367" s="210"/>
      <c r="C367" s="210"/>
      <c r="D367" s="210"/>
      <c r="E367" s="277"/>
      <c r="F367" s="279"/>
      <c r="G367" s="279"/>
      <c r="H367" s="279"/>
    </row>
    <row r="368" spans="1:8" ht="13.5" thickBot="1" x14ac:dyDescent="0.25">
      <c r="A368" s="210"/>
      <c r="B368" s="210"/>
      <c r="C368" s="210"/>
      <c r="D368" s="210"/>
      <c r="E368" s="277"/>
      <c r="F368" s="279"/>
      <c r="G368" s="279"/>
      <c r="H368" s="279"/>
    </row>
    <row r="369" spans="1:8" ht="13.5" thickBot="1" x14ac:dyDescent="0.25">
      <c r="A369" s="210"/>
      <c r="B369" s="210"/>
      <c r="C369" s="210"/>
      <c r="D369" s="210"/>
      <c r="E369" s="277"/>
      <c r="F369" s="279"/>
      <c r="G369" s="279"/>
      <c r="H369" s="279"/>
    </row>
    <row r="370" spans="1:8" ht="13.5" thickBot="1" x14ac:dyDescent="0.25">
      <c r="A370" s="210"/>
      <c r="B370" s="210"/>
      <c r="C370" s="210"/>
      <c r="D370" s="210"/>
      <c r="E370" s="277"/>
      <c r="F370" s="279"/>
      <c r="G370" s="279"/>
      <c r="H370" s="279"/>
    </row>
    <row r="371" spans="1:8" ht="13.5" thickBot="1" x14ac:dyDescent="0.25">
      <c r="A371" s="210"/>
      <c r="B371" s="210"/>
      <c r="C371" s="210"/>
      <c r="D371" s="210"/>
      <c r="E371" s="277"/>
      <c r="F371" s="279"/>
      <c r="G371" s="279"/>
      <c r="H371" s="279"/>
    </row>
    <row r="372" spans="1:8" ht="13.5" thickBot="1" x14ac:dyDescent="0.25">
      <c r="A372" s="210"/>
      <c r="B372" s="210"/>
      <c r="C372" s="210"/>
      <c r="D372" s="210"/>
      <c r="E372" s="277"/>
      <c r="F372" s="279"/>
      <c r="G372" s="279"/>
      <c r="H372" s="279"/>
    </row>
    <row r="373" spans="1:8" ht="13.5" thickBot="1" x14ac:dyDescent="0.25">
      <c r="A373" s="210"/>
      <c r="B373" s="210"/>
      <c r="C373" s="210"/>
      <c r="D373" s="210"/>
      <c r="E373" s="277"/>
      <c r="F373" s="279"/>
      <c r="G373" s="279"/>
      <c r="H373" s="279"/>
    </row>
    <row r="374" spans="1:8" ht="13.5" thickBot="1" x14ac:dyDescent="0.25">
      <c r="A374" s="210"/>
      <c r="B374" s="210"/>
      <c r="C374" s="210"/>
      <c r="D374" s="210"/>
      <c r="E374" s="277"/>
      <c r="F374" s="279"/>
      <c r="G374" s="279"/>
      <c r="H374" s="279"/>
    </row>
    <row r="375" spans="1:8" ht="13.5" thickBot="1" x14ac:dyDescent="0.25">
      <c r="A375" s="210"/>
      <c r="B375" s="210"/>
      <c r="C375" s="210"/>
      <c r="D375" s="210"/>
      <c r="E375" s="277"/>
      <c r="F375" s="279"/>
      <c r="G375" s="279"/>
      <c r="H375" s="279"/>
    </row>
    <row r="376" spans="1:8" ht="13.5" thickBot="1" x14ac:dyDescent="0.25">
      <c r="A376" s="210"/>
      <c r="B376" s="210"/>
      <c r="C376" s="210"/>
      <c r="D376" s="210"/>
      <c r="E376" s="277"/>
      <c r="F376" s="279"/>
      <c r="G376" s="279"/>
      <c r="H376" s="279"/>
    </row>
    <row r="377" spans="1:8" ht="13.5" thickBot="1" x14ac:dyDescent="0.25">
      <c r="A377" s="210"/>
      <c r="B377" s="210"/>
      <c r="C377" s="210"/>
      <c r="D377" s="210"/>
      <c r="E377" s="277"/>
      <c r="F377" s="279"/>
      <c r="G377" s="279"/>
      <c r="H377" s="279"/>
    </row>
    <row r="378" spans="1:8" ht="13.5" thickBot="1" x14ac:dyDescent="0.25">
      <c r="A378" s="210"/>
      <c r="B378" s="210"/>
      <c r="C378" s="210"/>
      <c r="D378" s="210"/>
      <c r="E378" s="277"/>
      <c r="F378" s="279"/>
      <c r="G378" s="279"/>
      <c r="H378" s="279"/>
    </row>
    <row r="379" spans="1:8" ht="13.5" thickBot="1" x14ac:dyDescent="0.25">
      <c r="A379" s="210"/>
      <c r="B379" s="210"/>
      <c r="C379" s="210"/>
      <c r="D379" s="210"/>
      <c r="E379" s="277"/>
      <c r="F379" s="279"/>
      <c r="G379" s="279"/>
      <c r="H379" s="279"/>
    </row>
    <row r="380" spans="1:8" ht="13.5" thickBot="1" x14ac:dyDescent="0.25">
      <c r="A380" s="210"/>
      <c r="B380" s="210"/>
      <c r="C380" s="210"/>
      <c r="D380" s="210"/>
      <c r="E380" s="277"/>
      <c r="F380" s="279"/>
      <c r="G380" s="279"/>
      <c r="H380" s="279"/>
    </row>
    <row r="381" spans="1:8" ht="13.5" thickBot="1" x14ac:dyDescent="0.25">
      <c r="A381" s="210"/>
      <c r="B381" s="210"/>
      <c r="C381" s="210"/>
      <c r="D381" s="210"/>
      <c r="E381" s="277"/>
      <c r="F381" s="279"/>
      <c r="G381" s="279"/>
      <c r="H381" s="279"/>
    </row>
    <row r="382" spans="1:8" ht="13.5" thickBot="1" x14ac:dyDescent="0.25">
      <c r="A382" s="210"/>
      <c r="B382" s="210"/>
      <c r="C382" s="210"/>
      <c r="D382" s="210"/>
      <c r="E382" s="277"/>
      <c r="F382" s="279"/>
      <c r="G382" s="279"/>
      <c r="H382" s="279"/>
    </row>
    <row r="383" spans="1:8" ht="13.5" thickBot="1" x14ac:dyDescent="0.25">
      <c r="A383" s="210"/>
      <c r="B383" s="210"/>
      <c r="C383" s="210"/>
      <c r="D383" s="210"/>
      <c r="E383" s="277"/>
      <c r="F383" s="279"/>
      <c r="G383" s="279"/>
      <c r="H383" s="279"/>
    </row>
    <row r="384" spans="1:8" ht="13.5" thickBot="1" x14ac:dyDescent="0.25">
      <c r="A384" s="210"/>
      <c r="B384" s="210"/>
      <c r="C384" s="210"/>
      <c r="D384" s="210"/>
      <c r="E384" s="277"/>
      <c r="F384" s="279"/>
      <c r="G384" s="279"/>
      <c r="H384" s="279"/>
    </row>
    <row r="385" spans="1:8" ht="13.5" thickBot="1" x14ac:dyDescent="0.25">
      <c r="A385" s="210"/>
      <c r="B385" s="210"/>
      <c r="C385" s="210"/>
      <c r="D385" s="210"/>
      <c r="E385" s="277"/>
      <c r="F385" s="279"/>
      <c r="G385" s="279"/>
      <c r="H385" s="279"/>
    </row>
    <row r="386" spans="1:8" ht="13.5" thickBot="1" x14ac:dyDescent="0.25">
      <c r="A386" s="210"/>
      <c r="B386" s="210"/>
      <c r="C386" s="210"/>
      <c r="D386" s="210"/>
      <c r="E386" s="277"/>
      <c r="F386" s="279"/>
      <c r="G386" s="279"/>
      <c r="H386" s="279"/>
    </row>
    <row r="387" spans="1:8" ht="13.5" thickBot="1" x14ac:dyDescent="0.25">
      <c r="A387" s="210"/>
      <c r="B387" s="210"/>
      <c r="C387" s="210"/>
      <c r="D387" s="210"/>
      <c r="E387" s="277"/>
      <c r="F387" s="279"/>
      <c r="G387" s="279"/>
      <c r="H387" s="279"/>
    </row>
    <row r="388" spans="1:8" ht="13.5" thickBot="1" x14ac:dyDescent="0.25">
      <c r="A388" s="210"/>
      <c r="B388" s="210"/>
      <c r="C388" s="210"/>
      <c r="D388" s="210"/>
      <c r="E388" s="277"/>
      <c r="F388" s="279"/>
      <c r="G388" s="279"/>
      <c r="H388" s="279"/>
    </row>
    <row r="389" spans="1:8" ht="13.5" thickBot="1" x14ac:dyDescent="0.25">
      <c r="A389" s="210"/>
      <c r="B389" s="210"/>
      <c r="C389" s="210"/>
      <c r="D389" s="210"/>
      <c r="E389" s="277"/>
      <c r="F389" s="279"/>
      <c r="G389" s="279"/>
      <c r="H389" s="279"/>
    </row>
    <row r="390" spans="1:8" ht="13.5" thickBot="1" x14ac:dyDescent="0.25">
      <c r="A390" s="210"/>
      <c r="B390" s="210"/>
      <c r="C390" s="210"/>
      <c r="D390" s="210"/>
      <c r="E390" s="277"/>
      <c r="F390" s="279"/>
      <c r="G390" s="279"/>
      <c r="H390" s="279"/>
    </row>
    <row r="391" spans="1:8" ht="13.5" thickBot="1" x14ac:dyDescent="0.25">
      <c r="A391" s="210"/>
      <c r="B391" s="210"/>
      <c r="C391" s="210"/>
      <c r="D391" s="210"/>
      <c r="E391" s="277"/>
      <c r="F391" s="279"/>
      <c r="G391" s="279"/>
      <c r="H391" s="279"/>
    </row>
    <row r="392" spans="1:8" ht="13.5" thickBot="1" x14ac:dyDescent="0.25">
      <c r="A392" s="210"/>
      <c r="B392" s="210"/>
      <c r="C392" s="210"/>
      <c r="D392" s="210"/>
      <c r="E392" s="277"/>
      <c r="F392" s="279"/>
      <c r="G392" s="279"/>
      <c r="H392" s="279"/>
    </row>
    <row r="393" spans="1:8" ht="13.5" thickBot="1" x14ac:dyDescent="0.25">
      <c r="A393" s="210"/>
      <c r="B393" s="210"/>
      <c r="C393" s="210"/>
      <c r="D393" s="210"/>
      <c r="E393" s="277"/>
      <c r="F393" s="279"/>
      <c r="G393" s="279"/>
      <c r="H393" s="279"/>
    </row>
    <row r="394" spans="1:8" ht="13.5" thickBot="1" x14ac:dyDescent="0.25">
      <c r="A394" s="210"/>
      <c r="B394" s="210"/>
      <c r="C394" s="210"/>
      <c r="D394" s="210"/>
      <c r="E394" s="277"/>
      <c r="F394" s="279"/>
      <c r="G394" s="279"/>
      <c r="H394" s="279"/>
    </row>
    <row r="395" spans="1:8" ht="13.5" thickBot="1" x14ac:dyDescent="0.25">
      <c r="A395" s="210"/>
      <c r="B395" s="210"/>
      <c r="C395" s="210"/>
      <c r="D395" s="210"/>
      <c r="E395" s="277"/>
      <c r="F395" s="279"/>
      <c r="G395" s="279"/>
      <c r="H395" s="279"/>
    </row>
    <row r="396" spans="1:8" ht="13.5" thickBot="1" x14ac:dyDescent="0.25">
      <c r="A396" s="210"/>
      <c r="B396" s="210"/>
      <c r="C396" s="210"/>
      <c r="D396" s="210"/>
      <c r="E396" s="277"/>
      <c r="F396" s="279"/>
      <c r="G396" s="279"/>
      <c r="H396" s="279"/>
    </row>
    <row r="397" spans="1:8" ht="13.5" thickBot="1" x14ac:dyDescent="0.25">
      <c r="A397" s="210"/>
      <c r="B397" s="210"/>
      <c r="C397" s="210"/>
      <c r="D397" s="210"/>
      <c r="E397" s="277"/>
      <c r="F397" s="279"/>
      <c r="G397" s="279"/>
      <c r="H397" s="279"/>
    </row>
    <row r="398" spans="1:8" ht="13.5" thickBot="1" x14ac:dyDescent="0.25">
      <c r="A398" s="210"/>
      <c r="B398" s="210"/>
      <c r="C398" s="210"/>
      <c r="D398" s="210"/>
      <c r="E398" s="277"/>
      <c r="F398" s="279"/>
      <c r="G398" s="279"/>
      <c r="H398" s="279"/>
    </row>
    <row r="399" spans="1:8" ht="13.5" thickBot="1" x14ac:dyDescent="0.25">
      <c r="A399" s="210"/>
      <c r="B399" s="210"/>
      <c r="C399" s="210"/>
      <c r="D399" s="210"/>
      <c r="E399" s="277"/>
      <c r="F399" s="279"/>
      <c r="G399" s="279"/>
      <c r="H399" s="279"/>
    </row>
    <row r="400" spans="1:8" ht="13.5" thickBot="1" x14ac:dyDescent="0.25">
      <c r="A400" s="210"/>
      <c r="B400" s="210"/>
      <c r="C400" s="210"/>
      <c r="D400" s="210"/>
      <c r="E400" s="277"/>
      <c r="F400" s="279"/>
      <c r="G400" s="279"/>
      <c r="H400" s="279"/>
    </row>
    <row r="401" spans="1:8" ht="13.5" thickBot="1" x14ac:dyDescent="0.25">
      <c r="A401" s="210"/>
      <c r="B401" s="210"/>
      <c r="C401" s="210"/>
      <c r="D401" s="210"/>
      <c r="E401" s="277"/>
      <c r="F401" s="279"/>
      <c r="G401" s="279"/>
      <c r="H401" s="279"/>
    </row>
    <row r="402" spans="1:8" ht="13.5" thickBot="1" x14ac:dyDescent="0.25">
      <c r="A402" s="210"/>
      <c r="B402" s="210"/>
      <c r="C402" s="210"/>
      <c r="D402" s="210"/>
      <c r="E402" s="277"/>
      <c r="F402" s="279"/>
      <c r="G402" s="279"/>
      <c r="H402" s="279"/>
    </row>
    <row r="403" spans="1:8" ht="13.5" thickBot="1" x14ac:dyDescent="0.25">
      <c r="A403" s="210"/>
      <c r="B403" s="210"/>
      <c r="C403" s="210"/>
      <c r="D403" s="210"/>
      <c r="E403" s="277"/>
      <c r="F403" s="279"/>
      <c r="G403" s="279"/>
      <c r="H403" s="279"/>
    </row>
    <row r="404" spans="1:8" ht="13.5" thickBot="1" x14ac:dyDescent="0.25">
      <c r="A404" s="210"/>
      <c r="B404" s="210"/>
      <c r="C404" s="210"/>
      <c r="D404" s="210"/>
      <c r="E404" s="277"/>
      <c r="F404" s="279"/>
      <c r="G404" s="279"/>
      <c r="H404" s="279"/>
    </row>
    <row r="405" spans="1:8" ht="13.5" thickBot="1" x14ac:dyDescent="0.25">
      <c r="A405" s="210"/>
      <c r="B405" s="210"/>
      <c r="C405" s="210"/>
      <c r="D405" s="210"/>
      <c r="E405" s="277"/>
      <c r="F405" s="279"/>
      <c r="G405" s="279"/>
      <c r="H405" s="279"/>
    </row>
    <row r="406" spans="1:8" ht="13.5" thickBot="1" x14ac:dyDescent="0.25">
      <c r="A406" s="210"/>
      <c r="B406" s="210"/>
      <c r="C406" s="210"/>
      <c r="D406" s="210"/>
      <c r="E406" s="277"/>
      <c r="F406" s="279"/>
      <c r="G406" s="279"/>
      <c r="H406" s="279"/>
    </row>
    <row r="407" spans="1:8" ht="13.5" thickBot="1" x14ac:dyDescent="0.25">
      <c r="A407" s="210"/>
      <c r="B407" s="210"/>
      <c r="C407" s="210"/>
      <c r="D407" s="210"/>
      <c r="E407" s="277"/>
      <c r="F407" s="279"/>
      <c r="G407" s="279"/>
      <c r="H407" s="279"/>
    </row>
    <row r="408" spans="1:8" ht="13.5" thickBot="1" x14ac:dyDescent="0.25">
      <c r="A408" s="210"/>
      <c r="B408" s="210"/>
      <c r="C408" s="210"/>
      <c r="D408" s="210"/>
      <c r="E408" s="277"/>
      <c r="F408" s="279"/>
      <c r="G408" s="279"/>
      <c r="H408" s="279"/>
    </row>
    <row r="409" spans="1:8" ht="13.5" thickBot="1" x14ac:dyDescent="0.25">
      <c r="A409" s="210"/>
      <c r="B409" s="210"/>
      <c r="C409" s="210"/>
      <c r="D409" s="210"/>
      <c r="E409" s="277"/>
      <c r="F409" s="279"/>
      <c r="G409" s="279"/>
      <c r="H409" s="279"/>
    </row>
    <row r="410" spans="1:8" ht="13.5" thickBot="1" x14ac:dyDescent="0.25">
      <c r="A410" s="210"/>
      <c r="B410" s="210"/>
      <c r="C410" s="210"/>
      <c r="D410" s="210"/>
      <c r="E410" s="277"/>
      <c r="F410" s="279"/>
      <c r="G410" s="279"/>
      <c r="H410" s="279"/>
    </row>
    <row r="411" spans="1:8" ht="13.5" thickBot="1" x14ac:dyDescent="0.25">
      <c r="A411" s="210"/>
      <c r="B411" s="210"/>
      <c r="C411" s="210"/>
      <c r="D411" s="210"/>
      <c r="E411" s="277"/>
      <c r="F411" s="279"/>
      <c r="G411" s="279"/>
      <c r="H411" s="279"/>
    </row>
    <row r="412" spans="1:8" ht="13.5" thickBot="1" x14ac:dyDescent="0.25">
      <c r="A412" s="210"/>
      <c r="B412" s="210"/>
      <c r="C412" s="210"/>
      <c r="D412" s="210"/>
      <c r="E412" s="277"/>
      <c r="F412" s="279"/>
      <c r="G412" s="279"/>
      <c r="H412" s="279"/>
    </row>
    <row r="413" spans="1:8" ht="13.5" thickBot="1" x14ac:dyDescent="0.25">
      <c r="A413" s="210"/>
      <c r="B413" s="210"/>
      <c r="C413" s="210"/>
      <c r="D413" s="210"/>
      <c r="E413" s="277"/>
      <c r="F413" s="279"/>
      <c r="G413" s="279"/>
      <c r="H413" s="279"/>
    </row>
    <row r="414" spans="1:8" ht="13.5" thickBot="1" x14ac:dyDescent="0.25">
      <c r="A414" s="210"/>
      <c r="B414" s="210"/>
      <c r="C414" s="210"/>
      <c r="D414" s="210"/>
      <c r="E414" s="277"/>
      <c r="F414" s="279"/>
      <c r="G414" s="279"/>
      <c r="H414" s="279"/>
    </row>
    <row r="415" spans="1:8" ht="13.5" thickBot="1" x14ac:dyDescent="0.25">
      <c r="A415" s="210"/>
      <c r="B415" s="210"/>
      <c r="C415" s="210"/>
      <c r="D415" s="210"/>
      <c r="E415" s="277"/>
      <c r="F415" s="279"/>
      <c r="G415" s="279"/>
      <c r="H415" s="279"/>
    </row>
    <row r="416" spans="1:8" ht="13.5" thickBot="1" x14ac:dyDescent="0.25">
      <c r="A416" s="210"/>
      <c r="B416" s="210"/>
      <c r="C416" s="210"/>
      <c r="D416" s="210"/>
      <c r="E416" s="277"/>
      <c r="F416" s="279"/>
      <c r="G416" s="279"/>
      <c r="H416" s="279"/>
    </row>
    <row r="417" spans="1:8" ht="13.5" thickBot="1" x14ac:dyDescent="0.25">
      <c r="A417" s="210"/>
      <c r="B417" s="210"/>
      <c r="C417" s="210"/>
      <c r="D417" s="210"/>
      <c r="E417" s="277"/>
      <c r="F417" s="279"/>
      <c r="G417" s="279"/>
      <c r="H417" s="279"/>
    </row>
    <row r="418" spans="1:8" ht="13.5" thickBot="1" x14ac:dyDescent="0.25">
      <c r="A418" s="210"/>
      <c r="B418" s="210"/>
      <c r="C418" s="210"/>
      <c r="D418" s="210"/>
      <c r="E418" s="277"/>
      <c r="F418" s="279"/>
      <c r="G418" s="279"/>
      <c r="H418" s="279"/>
    </row>
    <row r="419" spans="1:8" ht="13.5" thickBot="1" x14ac:dyDescent="0.25">
      <c r="A419" s="210"/>
      <c r="B419" s="210"/>
      <c r="C419" s="210"/>
      <c r="D419" s="210"/>
      <c r="E419" s="277"/>
      <c r="F419" s="279"/>
      <c r="G419" s="279"/>
      <c r="H419" s="279"/>
    </row>
    <row r="420" spans="1:8" ht="13.5" thickBot="1" x14ac:dyDescent="0.25">
      <c r="A420" s="210"/>
      <c r="B420" s="210"/>
      <c r="C420" s="210"/>
      <c r="D420" s="210"/>
      <c r="E420" s="277"/>
      <c r="F420" s="279"/>
      <c r="G420" s="279"/>
      <c r="H420" s="279"/>
    </row>
    <row r="421" spans="1:8" ht="13.5" thickBot="1" x14ac:dyDescent="0.25">
      <c r="A421" s="210"/>
      <c r="B421" s="210"/>
      <c r="C421" s="210"/>
      <c r="D421" s="210"/>
      <c r="E421" s="277"/>
      <c r="F421" s="279"/>
      <c r="G421" s="279"/>
      <c r="H421" s="279"/>
    </row>
    <row r="422" spans="1:8" ht="13.5" thickBot="1" x14ac:dyDescent="0.25">
      <c r="A422" s="210"/>
      <c r="B422" s="210"/>
      <c r="C422" s="210"/>
      <c r="D422" s="210"/>
      <c r="E422" s="277"/>
      <c r="F422" s="279"/>
      <c r="G422" s="279"/>
      <c r="H422" s="279"/>
    </row>
    <row r="423" spans="1:8" ht="13.5" thickBot="1" x14ac:dyDescent="0.25">
      <c r="A423" s="210"/>
      <c r="B423" s="210"/>
      <c r="C423" s="210"/>
      <c r="D423" s="210"/>
      <c r="E423" s="277"/>
      <c r="F423" s="279"/>
      <c r="G423" s="279"/>
      <c r="H423" s="279"/>
    </row>
    <row r="424" spans="1:8" ht="13.5" thickBot="1" x14ac:dyDescent="0.25">
      <c r="A424" s="210"/>
      <c r="B424" s="210"/>
      <c r="C424" s="210"/>
      <c r="D424" s="210"/>
      <c r="E424" s="277"/>
      <c r="F424" s="279"/>
      <c r="G424" s="279"/>
      <c r="H424" s="279"/>
    </row>
    <row r="425" spans="1:8" ht="13.5" thickBot="1" x14ac:dyDescent="0.25">
      <c r="A425" s="210"/>
      <c r="B425" s="210"/>
      <c r="C425" s="210"/>
      <c r="D425" s="210"/>
      <c r="E425" s="277"/>
      <c r="F425" s="279"/>
      <c r="G425" s="279"/>
      <c r="H425" s="279"/>
    </row>
    <row r="426" spans="1:8" ht="13.5" thickBot="1" x14ac:dyDescent="0.25">
      <c r="A426" s="210"/>
      <c r="B426" s="210"/>
      <c r="C426" s="210"/>
      <c r="D426" s="210"/>
      <c r="E426" s="277"/>
      <c r="F426" s="279"/>
      <c r="G426" s="279"/>
      <c r="H426" s="279"/>
    </row>
    <row r="427" spans="1:8" ht="13.5" thickBot="1" x14ac:dyDescent="0.25">
      <c r="A427" s="210"/>
      <c r="B427" s="210"/>
      <c r="C427" s="210"/>
      <c r="D427" s="210"/>
      <c r="E427" s="277"/>
      <c r="F427" s="279"/>
      <c r="G427" s="279"/>
      <c r="H427" s="279"/>
    </row>
    <row r="428" spans="1:8" ht="13.5" thickBot="1" x14ac:dyDescent="0.25">
      <c r="A428" s="210"/>
      <c r="B428" s="210"/>
      <c r="C428" s="210"/>
      <c r="D428" s="210"/>
      <c r="E428" s="277"/>
      <c r="F428" s="279"/>
      <c r="G428" s="279"/>
      <c r="H428" s="279"/>
    </row>
    <row r="429" spans="1:8" ht="13.5" thickBot="1" x14ac:dyDescent="0.25">
      <c r="A429" s="210"/>
      <c r="B429" s="210"/>
      <c r="C429" s="210"/>
      <c r="D429" s="210"/>
      <c r="E429" s="277"/>
      <c r="F429" s="279"/>
      <c r="G429" s="279"/>
      <c r="H429" s="279"/>
    </row>
    <row r="430" spans="1:8" ht="13.5" thickBot="1" x14ac:dyDescent="0.25">
      <c r="A430" s="210"/>
      <c r="B430" s="210"/>
      <c r="C430" s="210"/>
      <c r="D430" s="210"/>
      <c r="E430" s="277"/>
      <c r="F430" s="279"/>
      <c r="G430" s="279"/>
      <c r="H430" s="279"/>
    </row>
    <row r="431" spans="1:8" ht="13.5" thickBot="1" x14ac:dyDescent="0.25">
      <c r="A431" s="210"/>
      <c r="B431" s="210"/>
      <c r="C431" s="210"/>
      <c r="D431" s="210"/>
      <c r="E431" s="277"/>
      <c r="F431" s="279"/>
      <c r="G431" s="279"/>
      <c r="H431" s="279"/>
    </row>
    <row r="432" spans="1:8" ht="13.5" thickBot="1" x14ac:dyDescent="0.25">
      <c r="A432" s="210"/>
      <c r="B432" s="210"/>
      <c r="C432" s="210"/>
      <c r="D432" s="210"/>
      <c r="E432" s="277"/>
      <c r="F432" s="279"/>
      <c r="G432" s="279"/>
      <c r="H432" s="279"/>
    </row>
    <row r="433" spans="1:8" ht="13.5" thickBot="1" x14ac:dyDescent="0.25">
      <c r="A433" s="210"/>
      <c r="B433" s="210"/>
      <c r="C433" s="210"/>
      <c r="D433" s="210"/>
      <c r="E433" s="277"/>
      <c r="F433" s="279"/>
      <c r="G433" s="279"/>
      <c r="H433" s="279"/>
    </row>
    <row r="434" spans="1:8" ht="13.5" thickBot="1" x14ac:dyDescent="0.25">
      <c r="A434" s="210"/>
      <c r="B434" s="210"/>
      <c r="C434" s="210"/>
      <c r="D434" s="210"/>
      <c r="E434" s="277"/>
      <c r="F434" s="279"/>
      <c r="G434" s="279"/>
      <c r="H434" s="279"/>
    </row>
    <row r="435" spans="1:8" ht="13.5" thickBot="1" x14ac:dyDescent="0.25">
      <c r="A435" s="210"/>
      <c r="B435" s="210"/>
      <c r="C435" s="210"/>
      <c r="D435" s="210"/>
      <c r="E435" s="277"/>
      <c r="F435" s="279"/>
      <c r="G435" s="279"/>
      <c r="H435" s="279"/>
    </row>
    <row r="436" spans="1:8" ht="13.5" thickBot="1" x14ac:dyDescent="0.25">
      <c r="A436" s="210"/>
      <c r="B436" s="210"/>
      <c r="C436" s="210"/>
      <c r="D436" s="210"/>
      <c r="E436" s="277"/>
      <c r="F436" s="279"/>
      <c r="G436" s="279"/>
      <c r="H436" s="279"/>
    </row>
    <row r="437" spans="1:8" ht="13.5" thickBot="1" x14ac:dyDescent="0.25">
      <c r="A437" s="210"/>
      <c r="B437" s="210"/>
      <c r="C437" s="210"/>
      <c r="D437" s="210"/>
      <c r="E437" s="277"/>
      <c r="F437" s="279"/>
      <c r="G437" s="279"/>
      <c r="H437" s="279"/>
    </row>
    <row r="438" spans="1:8" ht="13.5" thickBot="1" x14ac:dyDescent="0.25">
      <c r="A438" s="210"/>
      <c r="B438" s="210"/>
      <c r="C438" s="210"/>
      <c r="D438" s="210"/>
      <c r="E438" s="277"/>
      <c r="F438" s="279"/>
      <c r="G438" s="279"/>
      <c r="H438" s="279"/>
    </row>
    <row r="439" spans="1:8" ht="13.5" thickBot="1" x14ac:dyDescent="0.25">
      <c r="A439" s="210"/>
      <c r="B439" s="210"/>
      <c r="C439" s="210"/>
      <c r="D439" s="210"/>
      <c r="E439" s="277"/>
      <c r="F439" s="279"/>
      <c r="G439" s="279"/>
      <c r="H439" s="279"/>
    </row>
    <row r="440" spans="1:8" ht="13.5" thickBot="1" x14ac:dyDescent="0.25">
      <c r="A440" s="210"/>
      <c r="B440" s="210"/>
      <c r="C440" s="210"/>
      <c r="D440" s="210"/>
      <c r="E440" s="277"/>
      <c r="F440" s="279"/>
      <c r="G440" s="279"/>
      <c r="H440" s="279"/>
    </row>
    <row r="441" spans="1:8" ht="13.5" thickBot="1" x14ac:dyDescent="0.25">
      <c r="A441" s="210"/>
      <c r="B441" s="210"/>
      <c r="C441" s="210"/>
      <c r="D441" s="210"/>
      <c r="E441" s="277"/>
      <c r="F441" s="279"/>
      <c r="G441" s="279"/>
      <c r="H441" s="279"/>
    </row>
    <row r="442" spans="1:8" ht="13.5" thickBot="1" x14ac:dyDescent="0.25">
      <c r="A442" s="210"/>
      <c r="B442" s="210"/>
      <c r="C442" s="210"/>
      <c r="D442" s="210"/>
      <c r="E442" s="277"/>
      <c r="F442" s="279"/>
      <c r="G442" s="279"/>
      <c r="H442" s="279"/>
    </row>
    <row r="443" spans="1:8" ht="13.5" thickBot="1" x14ac:dyDescent="0.25">
      <c r="A443" s="210"/>
      <c r="B443" s="210"/>
      <c r="C443" s="210"/>
      <c r="D443" s="210"/>
      <c r="E443" s="277"/>
      <c r="F443" s="279"/>
      <c r="G443" s="279"/>
      <c r="H443" s="279"/>
    </row>
    <row r="444" spans="1:8" ht="13.5" thickBot="1" x14ac:dyDescent="0.25">
      <c r="A444" s="210"/>
      <c r="B444" s="210"/>
      <c r="C444" s="210"/>
      <c r="D444" s="210"/>
      <c r="E444" s="277"/>
      <c r="F444" s="279"/>
      <c r="G444" s="279"/>
      <c r="H444" s="279"/>
    </row>
    <row r="445" spans="1:8" ht="13.5" thickBot="1" x14ac:dyDescent="0.25">
      <c r="A445" s="210"/>
      <c r="B445" s="210"/>
      <c r="C445" s="210"/>
      <c r="D445" s="210"/>
      <c r="E445" s="277"/>
      <c r="F445" s="279"/>
      <c r="G445" s="279"/>
      <c r="H445" s="279"/>
    </row>
    <row r="446" spans="1:8" ht="13.5" thickBot="1" x14ac:dyDescent="0.25">
      <c r="A446" s="210"/>
      <c r="B446" s="210"/>
      <c r="C446" s="210"/>
      <c r="D446" s="210"/>
      <c r="E446" s="277"/>
      <c r="F446" s="279"/>
      <c r="G446" s="279"/>
      <c r="H446" s="279"/>
    </row>
    <row r="447" spans="1:8" ht="13.5" thickBot="1" x14ac:dyDescent="0.25">
      <c r="A447" s="210"/>
      <c r="B447" s="210"/>
      <c r="C447" s="210"/>
      <c r="D447" s="210"/>
      <c r="E447" s="277"/>
      <c r="F447" s="279"/>
      <c r="G447" s="279"/>
      <c r="H447" s="279"/>
    </row>
    <row r="448" spans="1:8" ht="13.5" thickBot="1" x14ac:dyDescent="0.25">
      <c r="A448" s="210"/>
      <c r="B448" s="210"/>
      <c r="C448" s="210"/>
      <c r="D448" s="210"/>
      <c r="E448" s="277"/>
      <c r="F448" s="279"/>
      <c r="G448" s="279"/>
      <c r="H448" s="279"/>
    </row>
    <row r="449" spans="1:8" ht="13.5" thickBot="1" x14ac:dyDescent="0.25">
      <c r="A449" s="210"/>
      <c r="B449" s="210"/>
      <c r="C449" s="210"/>
      <c r="D449" s="210"/>
      <c r="E449" s="277"/>
      <c r="F449" s="279"/>
      <c r="G449" s="279"/>
      <c r="H449" s="279"/>
    </row>
    <row r="450" spans="1:8" ht="13.5" thickBot="1" x14ac:dyDescent="0.25">
      <c r="A450" s="210"/>
      <c r="B450" s="210"/>
      <c r="C450" s="210"/>
      <c r="D450" s="210"/>
      <c r="E450" s="277"/>
      <c r="F450" s="279"/>
      <c r="G450" s="279"/>
      <c r="H450" s="279"/>
    </row>
    <row r="451" spans="1:8" ht="13.5" thickBot="1" x14ac:dyDescent="0.25">
      <c r="A451" s="210"/>
      <c r="B451" s="210"/>
      <c r="C451" s="210"/>
      <c r="D451" s="210"/>
      <c r="E451" s="277"/>
      <c r="F451" s="279"/>
      <c r="G451" s="279"/>
      <c r="H451" s="279"/>
    </row>
    <row r="452" spans="1:8" ht="13.5" thickBot="1" x14ac:dyDescent="0.25">
      <c r="A452" s="210"/>
      <c r="B452" s="210"/>
      <c r="C452" s="210"/>
      <c r="D452" s="210"/>
      <c r="E452" s="277"/>
      <c r="F452" s="279"/>
      <c r="G452" s="279"/>
      <c r="H452" s="279"/>
    </row>
    <row r="453" spans="1:8" ht="13.5" thickBot="1" x14ac:dyDescent="0.25">
      <c r="A453" s="210"/>
      <c r="B453" s="210"/>
      <c r="C453" s="210"/>
      <c r="D453" s="210"/>
      <c r="E453" s="277"/>
      <c r="F453" s="279"/>
      <c r="G453" s="279"/>
      <c r="H453" s="279"/>
    </row>
    <row r="454" spans="1:8" ht="13.5" thickBot="1" x14ac:dyDescent="0.25">
      <c r="A454" s="210"/>
      <c r="B454" s="210"/>
      <c r="C454" s="210"/>
      <c r="D454" s="210"/>
      <c r="E454" s="277"/>
      <c r="F454" s="279"/>
      <c r="G454" s="279"/>
      <c r="H454" s="279"/>
    </row>
    <row r="455" spans="1:8" ht="13.5" thickBot="1" x14ac:dyDescent="0.25">
      <c r="A455" s="210"/>
      <c r="B455" s="210"/>
      <c r="C455" s="210"/>
      <c r="D455" s="210"/>
      <c r="E455" s="277"/>
      <c r="F455" s="279"/>
      <c r="G455" s="279"/>
      <c r="H455" s="279"/>
    </row>
    <row r="456" spans="1:8" ht="13.5" thickBot="1" x14ac:dyDescent="0.25">
      <c r="A456" s="210"/>
      <c r="B456" s="210"/>
      <c r="C456" s="210"/>
      <c r="D456" s="210"/>
      <c r="E456" s="277"/>
      <c r="F456" s="279"/>
      <c r="G456" s="279"/>
      <c r="H456" s="279"/>
    </row>
    <row r="457" spans="1:8" ht="13.5" thickBot="1" x14ac:dyDescent="0.25">
      <c r="A457" s="210"/>
      <c r="B457" s="210"/>
      <c r="C457" s="210"/>
      <c r="D457" s="210"/>
      <c r="E457" s="277"/>
      <c r="F457" s="279"/>
      <c r="G457" s="279"/>
      <c r="H457" s="279"/>
    </row>
    <row r="458" spans="1:8" ht="13.5" thickBot="1" x14ac:dyDescent="0.25">
      <c r="A458" s="210"/>
      <c r="B458" s="210"/>
      <c r="C458" s="210"/>
      <c r="D458" s="210"/>
      <c r="E458" s="277"/>
      <c r="F458" s="279"/>
      <c r="G458" s="279"/>
      <c r="H458" s="279"/>
    </row>
    <row r="459" spans="1:8" ht="13.5" thickBot="1" x14ac:dyDescent="0.25">
      <c r="A459" s="210"/>
      <c r="B459" s="210"/>
      <c r="C459" s="210"/>
      <c r="D459" s="210"/>
      <c r="E459" s="277"/>
      <c r="F459" s="279"/>
      <c r="G459" s="279"/>
      <c r="H459" s="279"/>
    </row>
    <row r="460" spans="1:8" ht="13.5" thickBot="1" x14ac:dyDescent="0.25">
      <c r="A460" s="210"/>
      <c r="B460" s="210"/>
      <c r="C460" s="210"/>
      <c r="D460" s="210"/>
      <c r="E460" s="277"/>
      <c r="F460" s="279"/>
      <c r="G460" s="279"/>
      <c r="H460" s="279"/>
    </row>
    <row r="461" spans="1:8" ht="13.5" thickBot="1" x14ac:dyDescent="0.25">
      <c r="A461" s="210"/>
      <c r="B461" s="210"/>
      <c r="C461" s="210"/>
      <c r="D461" s="210"/>
      <c r="E461" s="277"/>
      <c r="F461" s="279"/>
      <c r="G461" s="279"/>
      <c r="H461" s="279"/>
    </row>
    <row r="462" spans="1:8" ht="13.5" thickBot="1" x14ac:dyDescent="0.25">
      <c r="A462" s="210"/>
      <c r="B462" s="210"/>
      <c r="C462" s="210"/>
      <c r="D462" s="210"/>
      <c r="E462" s="277"/>
      <c r="F462" s="279"/>
      <c r="G462" s="279"/>
      <c r="H462" s="279"/>
    </row>
    <row r="463" spans="1:8" ht="13.5" thickBot="1" x14ac:dyDescent="0.25">
      <c r="A463" s="210"/>
      <c r="B463" s="210"/>
      <c r="C463" s="210"/>
      <c r="D463" s="210"/>
      <c r="E463" s="277"/>
      <c r="F463" s="279"/>
      <c r="G463" s="279"/>
      <c r="H463" s="279"/>
    </row>
    <row r="464" spans="1:8" ht="13.5" thickBot="1" x14ac:dyDescent="0.25">
      <c r="A464" s="210"/>
      <c r="B464" s="210"/>
      <c r="C464" s="210"/>
      <c r="D464" s="210"/>
      <c r="E464" s="277"/>
      <c r="F464" s="279"/>
      <c r="G464" s="279"/>
      <c r="H464" s="279"/>
    </row>
    <row r="465" spans="1:8" ht="13.5" thickBot="1" x14ac:dyDescent="0.25">
      <c r="A465" s="210"/>
      <c r="B465" s="210"/>
      <c r="C465" s="210"/>
      <c r="D465" s="210"/>
      <c r="E465" s="277"/>
      <c r="F465" s="279"/>
      <c r="G465" s="279"/>
      <c r="H465" s="279"/>
    </row>
    <row r="466" spans="1:8" ht="13.5" thickBot="1" x14ac:dyDescent="0.25">
      <c r="A466" s="210"/>
      <c r="B466" s="210"/>
      <c r="C466" s="210"/>
      <c r="D466" s="210"/>
      <c r="E466" s="277"/>
      <c r="F466" s="279"/>
      <c r="G466" s="279"/>
      <c r="H466" s="279"/>
    </row>
    <row r="467" spans="1:8" ht="13.5" thickBot="1" x14ac:dyDescent="0.25">
      <c r="A467" s="210"/>
      <c r="B467" s="210"/>
      <c r="C467" s="210"/>
      <c r="D467" s="210"/>
      <c r="E467" s="277"/>
      <c r="F467" s="279"/>
      <c r="G467" s="279"/>
      <c r="H467" s="279"/>
    </row>
    <row r="468" spans="1:8" ht="13.5" thickBot="1" x14ac:dyDescent="0.25">
      <c r="A468" s="210"/>
      <c r="B468" s="210"/>
      <c r="C468" s="210"/>
      <c r="D468" s="210"/>
      <c r="E468" s="277"/>
      <c r="F468" s="279"/>
      <c r="G468" s="279"/>
      <c r="H468" s="279"/>
    </row>
    <row r="469" spans="1:8" ht="13.5" thickBot="1" x14ac:dyDescent="0.25">
      <c r="A469" s="210"/>
      <c r="B469" s="210"/>
      <c r="C469" s="210"/>
      <c r="D469" s="210"/>
      <c r="E469" s="277"/>
      <c r="F469" s="279"/>
      <c r="G469" s="279"/>
      <c r="H469" s="279"/>
    </row>
    <row r="470" spans="1:8" ht="13.5" thickBot="1" x14ac:dyDescent="0.25">
      <c r="A470" s="210"/>
      <c r="B470" s="210"/>
      <c r="C470" s="210"/>
      <c r="D470" s="210"/>
      <c r="E470" s="277"/>
      <c r="F470" s="279"/>
      <c r="G470" s="279"/>
      <c r="H470" s="279"/>
    </row>
    <row r="471" spans="1:8" ht="13.5" thickBot="1" x14ac:dyDescent="0.25">
      <c r="A471" s="210"/>
      <c r="B471" s="210"/>
      <c r="C471" s="210"/>
      <c r="D471" s="210"/>
      <c r="E471" s="277"/>
      <c r="F471" s="279"/>
      <c r="G471" s="279"/>
      <c r="H471" s="279"/>
    </row>
    <row r="472" spans="1:8" ht="13.5" thickBot="1" x14ac:dyDescent="0.25">
      <c r="A472" s="210"/>
      <c r="B472" s="210"/>
      <c r="C472" s="210"/>
      <c r="D472" s="210"/>
      <c r="E472" s="277"/>
      <c r="F472" s="279"/>
      <c r="G472" s="279"/>
      <c r="H472" s="279"/>
    </row>
    <row r="473" spans="1:8" ht="13.5" thickBot="1" x14ac:dyDescent="0.25">
      <c r="A473" s="210"/>
      <c r="B473" s="210"/>
      <c r="C473" s="210"/>
      <c r="D473" s="210"/>
      <c r="E473" s="277"/>
      <c r="F473" s="279"/>
      <c r="G473" s="279"/>
      <c r="H473" s="279"/>
    </row>
    <row r="474" spans="1:8" ht="13.5" thickBot="1" x14ac:dyDescent="0.25">
      <c r="A474" s="210"/>
      <c r="B474" s="210"/>
      <c r="C474" s="210"/>
      <c r="D474" s="210"/>
      <c r="E474" s="277"/>
      <c r="F474" s="279"/>
      <c r="G474" s="279"/>
      <c r="H474" s="279"/>
    </row>
    <row r="475" spans="1:8" ht="13.5" thickBot="1" x14ac:dyDescent="0.25">
      <c r="A475" s="210"/>
      <c r="B475" s="210"/>
      <c r="C475" s="210"/>
      <c r="D475" s="210"/>
      <c r="E475" s="277"/>
      <c r="F475" s="279"/>
      <c r="G475" s="279"/>
      <c r="H475" s="279"/>
    </row>
    <row r="476" spans="1:8" ht="13.5" thickBot="1" x14ac:dyDescent="0.25">
      <c r="A476" s="210"/>
      <c r="B476" s="210"/>
      <c r="C476" s="210"/>
      <c r="D476" s="210"/>
      <c r="E476" s="277"/>
      <c r="F476" s="279"/>
      <c r="G476" s="279"/>
      <c r="H476" s="279"/>
    </row>
    <row r="477" spans="1:8" ht="13.5" thickBot="1" x14ac:dyDescent="0.25">
      <c r="A477" s="210"/>
      <c r="B477" s="210"/>
      <c r="C477" s="210"/>
      <c r="D477" s="210"/>
      <c r="E477" s="277"/>
      <c r="F477" s="279"/>
      <c r="G477" s="279"/>
      <c r="H477" s="279"/>
    </row>
    <row r="478" spans="1:8" ht="13.5" thickBot="1" x14ac:dyDescent="0.25">
      <c r="A478" s="210"/>
      <c r="B478" s="210"/>
      <c r="C478" s="210"/>
      <c r="D478" s="210"/>
      <c r="E478" s="277"/>
      <c r="F478" s="279"/>
      <c r="G478" s="279"/>
      <c r="H478" s="279"/>
    </row>
    <row r="479" spans="1:8" ht="13.5" thickBot="1" x14ac:dyDescent="0.25">
      <c r="A479" s="210"/>
      <c r="B479" s="210"/>
      <c r="C479" s="210"/>
      <c r="D479" s="210"/>
      <c r="E479" s="277"/>
      <c r="F479" s="279"/>
      <c r="G479" s="279"/>
      <c r="H479" s="279"/>
    </row>
    <row r="480" spans="1:8" ht="13.5" thickBot="1" x14ac:dyDescent="0.25">
      <c r="A480" s="210"/>
      <c r="B480" s="210"/>
      <c r="C480" s="210"/>
      <c r="D480" s="210"/>
      <c r="E480" s="277"/>
      <c r="F480" s="279"/>
      <c r="G480" s="279"/>
      <c r="H480" s="279"/>
    </row>
    <row r="481" spans="1:8" ht="13.5" thickBot="1" x14ac:dyDescent="0.25">
      <c r="A481" s="210"/>
      <c r="B481" s="210"/>
      <c r="C481" s="210"/>
      <c r="D481" s="210"/>
      <c r="E481" s="277"/>
      <c r="F481" s="279"/>
      <c r="G481" s="279"/>
      <c r="H481" s="279"/>
    </row>
    <row r="482" spans="1:8" ht="13.5" thickBot="1" x14ac:dyDescent="0.25">
      <c r="A482" s="210"/>
      <c r="B482" s="210"/>
      <c r="C482" s="210"/>
      <c r="D482" s="210"/>
      <c r="E482" s="277"/>
      <c r="F482" s="279"/>
      <c r="G482" s="279"/>
      <c r="H482" s="279"/>
    </row>
    <row r="483" spans="1:8" ht="13.5" thickBot="1" x14ac:dyDescent="0.25">
      <c r="A483" s="210"/>
      <c r="B483" s="210"/>
      <c r="C483" s="210"/>
      <c r="D483" s="210"/>
      <c r="E483" s="277"/>
      <c r="F483" s="279"/>
      <c r="G483" s="279"/>
      <c r="H483" s="279"/>
    </row>
    <row r="484" spans="1:8" ht="13.5" thickBot="1" x14ac:dyDescent="0.25">
      <c r="A484" s="210"/>
      <c r="B484" s="210"/>
      <c r="C484" s="210"/>
      <c r="D484" s="210"/>
      <c r="E484" s="277"/>
      <c r="F484" s="279"/>
      <c r="G484" s="279"/>
      <c r="H484" s="279"/>
    </row>
    <row r="485" spans="1:8" ht="13.5" thickBot="1" x14ac:dyDescent="0.25">
      <c r="A485" s="210"/>
      <c r="B485" s="210"/>
      <c r="C485" s="210"/>
      <c r="D485" s="210"/>
      <c r="E485" s="277"/>
      <c r="F485" s="279"/>
      <c r="G485" s="279"/>
      <c r="H485" s="279"/>
    </row>
    <row r="486" spans="1:8" ht="13.5" thickBot="1" x14ac:dyDescent="0.25">
      <c r="A486" s="210"/>
      <c r="B486" s="210"/>
      <c r="C486" s="210"/>
      <c r="D486" s="210"/>
      <c r="E486" s="277"/>
      <c r="F486" s="279"/>
      <c r="G486" s="279"/>
      <c r="H486" s="279"/>
    </row>
    <row r="487" spans="1:8" ht="13.5" thickBot="1" x14ac:dyDescent="0.25">
      <c r="A487" s="210"/>
      <c r="B487" s="210"/>
      <c r="C487" s="210"/>
      <c r="D487" s="210"/>
      <c r="E487" s="277"/>
      <c r="F487" s="279"/>
      <c r="G487" s="279"/>
      <c r="H487" s="279"/>
    </row>
    <row r="488" spans="1:8" ht="13.5" thickBot="1" x14ac:dyDescent="0.25">
      <c r="A488" s="210"/>
      <c r="B488" s="210"/>
      <c r="C488" s="210"/>
      <c r="D488" s="210"/>
      <c r="E488" s="277"/>
      <c r="F488" s="279"/>
      <c r="G488" s="279"/>
      <c r="H488" s="279"/>
    </row>
    <row r="489" spans="1:8" ht="13.5" thickBot="1" x14ac:dyDescent="0.25">
      <c r="A489" s="210"/>
      <c r="B489" s="210"/>
      <c r="C489" s="210"/>
      <c r="D489" s="210"/>
      <c r="E489" s="277"/>
      <c r="F489" s="279"/>
      <c r="G489" s="279"/>
      <c r="H489" s="279"/>
    </row>
    <row r="490" spans="1:8" ht="13.5" thickBot="1" x14ac:dyDescent="0.25">
      <c r="A490" s="210"/>
      <c r="B490" s="210"/>
      <c r="C490" s="210"/>
      <c r="D490" s="210"/>
      <c r="E490" s="277"/>
      <c r="F490" s="279"/>
      <c r="G490" s="279"/>
      <c r="H490" s="279"/>
    </row>
    <row r="491" spans="1:8" ht="13.5" thickBot="1" x14ac:dyDescent="0.25">
      <c r="A491" s="210"/>
      <c r="B491" s="210"/>
      <c r="C491" s="210"/>
      <c r="D491" s="210"/>
      <c r="E491" s="277"/>
      <c r="F491" s="279"/>
      <c r="G491" s="279"/>
      <c r="H491" s="279"/>
    </row>
    <row r="492" spans="1:8" ht="13.5" thickBot="1" x14ac:dyDescent="0.25">
      <c r="A492" s="210"/>
      <c r="B492" s="210"/>
      <c r="C492" s="210"/>
      <c r="D492" s="210"/>
      <c r="E492" s="277"/>
      <c r="F492" s="279"/>
      <c r="G492" s="279"/>
      <c r="H492" s="279"/>
    </row>
    <row r="493" spans="1:8" ht="13.5" thickBot="1" x14ac:dyDescent="0.25">
      <c r="A493" s="210"/>
      <c r="B493" s="210"/>
      <c r="C493" s="210"/>
      <c r="D493" s="210"/>
      <c r="E493" s="277"/>
      <c r="F493" s="279"/>
      <c r="G493" s="279"/>
      <c r="H493" s="279"/>
    </row>
    <row r="494" spans="1:8" ht="13.5" thickBot="1" x14ac:dyDescent="0.25">
      <c r="A494" s="210"/>
      <c r="B494" s="210"/>
      <c r="C494" s="210"/>
      <c r="D494" s="210"/>
      <c r="E494" s="277"/>
      <c r="F494" s="279"/>
      <c r="G494" s="279"/>
      <c r="H494" s="279"/>
    </row>
    <row r="495" spans="1:8" ht="13.5" thickBot="1" x14ac:dyDescent="0.25">
      <c r="A495" s="210"/>
      <c r="B495" s="210"/>
      <c r="C495" s="210"/>
      <c r="D495" s="210"/>
      <c r="E495" s="277"/>
      <c r="F495" s="279"/>
      <c r="G495" s="279"/>
      <c r="H495" s="279"/>
    </row>
    <row r="496" spans="1:8" ht="13.5" thickBot="1" x14ac:dyDescent="0.25">
      <c r="A496" s="210"/>
      <c r="B496" s="210"/>
      <c r="C496" s="210"/>
      <c r="D496" s="210"/>
      <c r="E496" s="277"/>
      <c r="F496" s="279"/>
      <c r="G496" s="279"/>
      <c r="H496" s="279"/>
    </row>
    <row r="497" spans="1:8" ht="13.5" thickBot="1" x14ac:dyDescent="0.25">
      <c r="A497" s="210"/>
      <c r="B497" s="210"/>
      <c r="C497" s="210"/>
      <c r="D497" s="210"/>
      <c r="E497" s="277"/>
      <c r="F497" s="279"/>
      <c r="G497" s="279"/>
      <c r="H497" s="279"/>
    </row>
    <row r="498" spans="1:8" ht="13.5" thickBot="1" x14ac:dyDescent="0.25">
      <c r="A498" s="210"/>
      <c r="B498" s="210"/>
      <c r="C498" s="210"/>
      <c r="D498" s="210"/>
      <c r="E498" s="277"/>
      <c r="F498" s="279"/>
      <c r="G498" s="279"/>
      <c r="H498" s="279"/>
    </row>
    <row r="499" spans="1:8" ht="13.5" thickBot="1" x14ac:dyDescent="0.25">
      <c r="A499" s="210"/>
      <c r="B499" s="210"/>
      <c r="C499" s="210"/>
      <c r="D499" s="210"/>
      <c r="E499" s="277"/>
      <c r="F499" s="279"/>
      <c r="G499" s="279"/>
      <c r="H499" s="279"/>
    </row>
    <row r="500" spans="1:8" ht="13.5" thickBot="1" x14ac:dyDescent="0.25">
      <c r="A500" s="210"/>
      <c r="B500" s="210"/>
      <c r="C500" s="210"/>
      <c r="D500" s="210"/>
      <c r="E500" s="277"/>
      <c r="F500" s="279"/>
      <c r="G500" s="279"/>
      <c r="H500" s="279"/>
    </row>
    <row r="501" spans="1:8" ht="13.5" thickBot="1" x14ac:dyDescent="0.25">
      <c r="A501" s="210"/>
      <c r="B501" s="210"/>
      <c r="C501" s="210"/>
      <c r="D501" s="210"/>
      <c r="E501" s="277"/>
      <c r="F501" s="279"/>
      <c r="G501" s="279"/>
      <c r="H501" s="279"/>
    </row>
    <row r="502" spans="1:8" ht="13.5" thickBot="1" x14ac:dyDescent="0.25">
      <c r="A502" s="210"/>
      <c r="B502" s="210"/>
      <c r="C502" s="210"/>
      <c r="D502" s="210"/>
      <c r="E502" s="277"/>
      <c r="F502" s="279"/>
      <c r="G502" s="279"/>
      <c r="H502" s="279"/>
    </row>
    <row r="503" spans="1:8" ht="13.5" thickBot="1" x14ac:dyDescent="0.25">
      <c r="A503" s="210"/>
      <c r="B503" s="210"/>
      <c r="C503" s="210"/>
      <c r="D503" s="210"/>
      <c r="E503" s="277"/>
      <c r="F503" s="279"/>
      <c r="G503" s="279"/>
      <c r="H503" s="279"/>
    </row>
    <row r="504" spans="1:8" ht="13.5" thickBot="1" x14ac:dyDescent="0.25">
      <c r="A504" s="210"/>
      <c r="B504" s="210"/>
      <c r="C504" s="210"/>
      <c r="D504" s="210"/>
      <c r="E504" s="277"/>
      <c r="F504" s="279"/>
      <c r="G504" s="279"/>
      <c r="H504" s="279"/>
    </row>
    <row r="505" spans="1:8" ht="13.5" thickBot="1" x14ac:dyDescent="0.25">
      <c r="A505" s="210"/>
      <c r="B505" s="210"/>
      <c r="C505" s="210"/>
      <c r="D505" s="210"/>
      <c r="E505" s="277"/>
      <c r="F505" s="279"/>
      <c r="G505" s="279"/>
      <c r="H505" s="279"/>
    </row>
    <row r="506" spans="1:8" ht="13.5" thickBot="1" x14ac:dyDescent="0.25">
      <c r="A506" s="210"/>
      <c r="B506" s="210"/>
      <c r="C506" s="210"/>
      <c r="D506" s="210"/>
      <c r="E506" s="277"/>
      <c r="F506" s="279"/>
      <c r="G506" s="279"/>
      <c r="H506" s="279"/>
    </row>
    <row r="507" spans="1:8" ht="13.5" thickBot="1" x14ac:dyDescent="0.25">
      <c r="A507" s="210"/>
      <c r="B507" s="210"/>
      <c r="C507" s="210"/>
      <c r="D507" s="210"/>
      <c r="E507" s="277"/>
      <c r="F507" s="279"/>
      <c r="G507" s="279"/>
      <c r="H507" s="279"/>
    </row>
    <row r="508" spans="1:8" ht="13.5" thickBot="1" x14ac:dyDescent="0.25">
      <c r="A508" s="210"/>
      <c r="B508" s="210"/>
      <c r="C508" s="210"/>
      <c r="D508" s="210"/>
      <c r="E508" s="277"/>
      <c r="F508" s="279"/>
      <c r="G508" s="279"/>
      <c r="H508" s="279"/>
    </row>
    <row r="509" spans="1:8" ht="13.5" thickBot="1" x14ac:dyDescent="0.25">
      <c r="A509" s="210"/>
      <c r="B509" s="210"/>
      <c r="C509" s="210"/>
      <c r="D509" s="210"/>
      <c r="E509" s="277"/>
      <c r="F509" s="279"/>
      <c r="G509" s="279"/>
      <c r="H509" s="279"/>
    </row>
    <row r="510" spans="1:8" ht="13.5" thickBot="1" x14ac:dyDescent="0.25">
      <c r="A510" s="210"/>
      <c r="B510" s="210"/>
      <c r="C510" s="210"/>
      <c r="D510" s="210"/>
      <c r="E510" s="277"/>
      <c r="F510" s="279"/>
      <c r="G510" s="279"/>
      <c r="H510" s="279"/>
    </row>
    <row r="511" spans="1:8" ht="13.5" thickBot="1" x14ac:dyDescent="0.25">
      <c r="A511" s="210"/>
      <c r="B511" s="210"/>
      <c r="C511" s="210"/>
      <c r="D511" s="210"/>
      <c r="E511" s="277"/>
      <c r="F511" s="279"/>
      <c r="G511" s="279"/>
      <c r="H511" s="279"/>
    </row>
    <row r="512" spans="1:8" ht="13.5" thickBot="1" x14ac:dyDescent="0.25">
      <c r="A512" s="210"/>
      <c r="B512" s="210"/>
      <c r="C512" s="210"/>
      <c r="D512" s="210"/>
      <c r="E512" s="277"/>
      <c r="F512" s="279"/>
      <c r="G512" s="279"/>
      <c r="H512" s="279"/>
    </row>
    <row r="513" spans="1:8" ht="13.5" thickBot="1" x14ac:dyDescent="0.25">
      <c r="A513" s="210"/>
      <c r="B513" s="210"/>
      <c r="C513" s="210"/>
      <c r="D513" s="210"/>
      <c r="E513" s="277"/>
      <c r="F513" s="279"/>
      <c r="G513" s="279"/>
      <c r="H513" s="279"/>
    </row>
    <row r="514" spans="1:8" ht="13.5" thickBot="1" x14ac:dyDescent="0.25">
      <c r="A514" s="210"/>
      <c r="B514" s="210"/>
      <c r="C514" s="210"/>
      <c r="D514" s="210"/>
      <c r="E514" s="277"/>
      <c r="F514" s="279"/>
      <c r="G514" s="279"/>
      <c r="H514" s="279"/>
    </row>
    <row r="515" spans="1:8" ht="13.5" thickBot="1" x14ac:dyDescent="0.25">
      <c r="A515" s="210"/>
      <c r="B515" s="210"/>
      <c r="C515" s="210"/>
      <c r="D515" s="210"/>
      <c r="E515" s="277"/>
      <c r="F515" s="279"/>
      <c r="G515" s="279"/>
      <c r="H515" s="279"/>
    </row>
    <row r="516" spans="1:8" ht="13.5" thickBot="1" x14ac:dyDescent="0.25">
      <c r="A516" s="210"/>
      <c r="B516" s="210"/>
      <c r="C516" s="210"/>
      <c r="D516" s="210"/>
      <c r="E516" s="277"/>
      <c r="F516" s="279"/>
      <c r="G516" s="279"/>
      <c r="H516" s="279"/>
    </row>
    <row r="517" spans="1:8" ht="13.5" thickBot="1" x14ac:dyDescent="0.25">
      <c r="A517" s="210"/>
      <c r="B517" s="210"/>
      <c r="C517" s="210"/>
      <c r="D517" s="210"/>
      <c r="E517" s="277"/>
      <c r="F517" s="279"/>
      <c r="G517" s="279"/>
      <c r="H517" s="279"/>
    </row>
    <row r="518" spans="1:8" ht="13.5" thickBot="1" x14ac:dyDescent="0.25">
      <c r="A518" s="210"/>
      <c r="B518" s="210"/>
      <c r="C518" s="210"/>
      <c r="D518" s="210"/>
      <c r="E518" s="277"/>
      <c r="F518" s="279"/>
      <c r="G518" s="279"/>
      <c r="H518" s="279"/>
    </row>
    <row r="519" spans="1:8" ht="13.5" thickBot="1" x14ac:dyDescent="0.25">
      <c r="A519" s="210"/>
      <c r="B519" s="210"/>
      <c r="C519" s="210"/>
      <c r="D519" s="210"/>
      <c r="E519" s="277"/>
      <c r="F519" s="279"/>
      <c r="G519" s="279"/>
      <c r="H519" s="279"/>
    </row>
    <row r="520" spans="1:8" ht="13.5" thickBot="1" x14ac:dyDescent="0.25">
      <c r="A520" s="210"/>
      <c r="B520" s="210"/>
      <c r="C520" s="210"/>
      <c r="D520" s="210"/>
      <c r="E520" s="277"/>
      <c r="F520" s="279"/>
      <c r="G520" s="279"/>
      <c r="H520" s="279"/>
    </row>
    <row r="521" spans="1:8" ht="13.5" thickBot="1" x14ac:dyDescent="0.25">
      <c r="A521" s="210"/>
      <c r="B521" s="210"/>
      <c r="C521" s="210"/>
      <c r="D521" s="210"/>
      <c r="E521" s="277"/>
      <c r="F521" s="279"/>
      <c r="G521" s="279"/>
      <c r="H521" s="279"/>
    </row>
    <row r="522" spans="1:8" ht="13.5" thickBot="1" x14ac:dyDescent="0.25">
      <c r="A522" s="210"/>
      <c r="B522" s="210"/>
      <c r="C522" s="210"/>
      <c r="D522" s="210"/>
      <c r="E522" s="277"/>
      <c r="F522" s="279"/>
      <c r="G522" s="279"/>
      <c r="H522" s="279"/>
    </row>
    <row r="523" spans="1:8" ht="13.5" thickBot="1" x14ac:dyDescent="0.25">
      <c r="A523" s="210"/>
      <c r="B523" s="210"/>
      <c r="C523" s="210"/>
      <c r="D523" s="210"/>
      <c r="E523" s="277"/>
      <c r="F523" s="279"/>
      <c r="G523" s="279"/>
      <c r="H523" s="279"/>
    </row>
    <row r="524" spans="1:8" ht="13.5" thickBot="1" x14ac:dyDescent="0.25">
      <c r="A524" s="210"/>
      <c r="B524" s="210"/>
      <c r="C524" s="210"/>
      <c r="D524" s="210"/>
      <c r="E524" s="277"/>
      <c r="F524" s="279"/>
      <c r="G524" s="279"/>
      <c r="H524" s="279"/>
    </row>
    <row r="525" spans="1:8" ht="13.5" thickBot="1" x14ac:dyDescent="0.25">
      <c r="A525" s="210"/>
      <c r="B525" s="210"/>
      <c r="C525" s="210"/>
      <c r="D525" s="210"/>
      <c r="E525" s="277"/>
      <c r="F525" s="279"/>
      <c r="G525" s="279"/>
      <c r="H525" s="279"/>
    </row>
    <row r="526" spans="1:8" ht="13.5" thickBot="1" x14ac:dyDescent="0.25">
      <c r="A526" s="210"/>
      <c r="B526" s="210"/>
      <c r="C526" s="210"/>
      <c r="D526" s="210"/>
      <c r="E526" s="277"/>
      <c r="F526" s="279"/>
      <c r="G526" s="279"/>
      <c r="H526" s="279"/>
    </row>
    <row r="527" spans="1:8" ht="13.5" thickBot="1" x14ac:dyDescent="0.25">
      <c r="A527" s="210"/>
      <c r="B527" s="210"/>
      <c r="C527" s="210"/>
      <c r="D527" s="210"/>
      <c r="E527" s="277"/>
      <c r="F527" s="279"/>
      <c r="G527" s="279"/>
      <c r="H527" s="279"/>
    </row>
    <row r="528" spans="1:8" ht="13.5" thickBot="1" x14ac:dyDescent="0.25">
      <c r="A528" s="210"/>
      <c r="B528" s="210"/>
      <c r="C528" s="210"/>
      <c r="D528" s="210"/>
      <c r="E528" s="277"/>
      <c r="F528" s="279"/>
      <c r="G528" s="279"/>
      <c r="H528" s="279"/>
    </row>
    <row r="529" spans="1:8" ht="13.5" thickBot="1" x14ac:dyDescent="0.25">
      <c r="A529" s="210"/>
      <c r="B529" s="210"/>
      <c r="C529" s="210"/>
      <c r="D529" s="210"/>
      <c r="E529" s="277"/>
      <c r="F529" s="279"/>
      <c r="G529" s="279"/>
      <c r="H529" s="279"/>
    </row>
    <row r="530" spans="1:8" ht="13.5" thickBot="1" x14ac:dyDescent="0.25">
      <c r="A530" s="210"/>
      <c r="B530" s="210"/>
      <c r="C530" s="210"/>
      <c r="D530" s="210"/>
      <c r="E530" s="277"/>
      <c r="F530" s="279"/>
      <c r="G530" s="279"/>
      <c r="H530" s="279"/>
    </row>
    <row r="531" spans="1:8" ht="13.5" thickBot="1" x14ac:dyDescent="0.25">
      <c r="A531" s="210"/>
      <c r="B531" s="210"/>
      <c r="C531" s="210"/>
      <c r="D531" s="210"/>
      <c r="E531" s="277"/>
      <c r="F531" s="279"/>
      <c r="G531" s="279"/>
      <c r="H531" s="279"/>
    </row>
    <row r="532" spans="1:8" ht="13.5" thickBot="1" x14ac:dyDescent="0.25">
      <c r="A532" s="210"/>
      <c r="B532" s="210"/>
      <c r="C532" s="210"/>
      <c r="D532" s="210"/>
      <c r="E532" s="277"/>
      <c r="F532" s="279"/>
      <c r="G532" s="279"/>
      <c r="H532" s="279"/>
    </row>
    <row r="533" spans="1:8" ht="13.5" thickBot="1" x14ac:dyDescent="0.25">
      <c r="A533" s="210"/>
      <c r="B533" s="210"/>
      <c r="C533" s="210"/>
      <c r="D533" s="210"/>
      <c r="E533" s="277"/>
      <c r="F533" s="279"/>
      <c r="G533" s="279"/>
      <c r="H533" s="279"/>
    </row>
    <row r="534" spans="1:8" ht="13.5" thickBot="1" x14ac:dyDescent="0.25">
      <c r="A534" s="210"/>
      <c r="B534" s="210"/>
      <c r="C534" s="210"/>
      <c r="D534" s="210"/>
      <c r="E534" s="277"/>
      <c r="F534" s="279"/>
      <c r="G534" s="279"/>
      <c r="H534" s="279"/>
    </row>
    <row r="535" spans="1:8" ht="13.5" thickBot="1" x14ac:dyDescent="0.25">
      <c r="A535" s="210"/>
      <c r="B535" s="210"/>
      <c r="C535" s="210"/>
      <c r="D535" s="210"/>
      <c r="E535" s="277"/>
      <c r="F535" s="279"/>
      <c r="G535" s="279"/>
      <c r="H535" s="279"/>
    </row>
    <row r="536" spans="1:8" ht="13.5" thickBot="1" x14ac:dyDescent="0.25">
      <c r="A536" s="210"/>
      <c r="B536" s="210"/>
      <c r="C536" s="210"/>
      <c r="D536" s="210"/>
      <c r="E536" s="277"/>
      <c r="F536" s="279"/>
      <c r="G536" s="279"/>
      <c r="H536" s="279"/>
    </row>
    <row r="537" spans="1:8" ht="13.5" thickBot="1" x14ac:dyDescent="0.25">
      <c r="A537" s="210"/>
      <c r="B537" s="210"/>
      <c r="C537" s="210"/>
      <c r="D537" s="210"/>
      <c r="E537" s="277"/>
      <c r="F537" s="279"/>
      <c r="G537" s="279"/>
      <c r="H537" s="279"/>
    </row>
    <row r="538" spans="1:8" ht="13.5" thickBot="1" x14ac:dyDescent="0.25">
      <c r="A538" s="210"/>
      <c r="B538" s="210"/>
      <c r="C538" s="210"/>
      <c r="D538" s="210"/>
      <c r="E538" s="277"/>
      <c r="F538" s="279"/>
      <c r="G538" s="279"/>
      <c r="H538" s="279"/>
    </row>
    <row r="539" spans="1:8" ht="13.5" thickBot="1" x14ac:dyDescent="0.25">
      <c r="A539" s="210"/>
      <c r="B539" s="210"/>
      <c r="C539" s="210"/>
      <c r="D539" s="210"/>
      <c r="E539" s="277"/>
      <c r="F539" s="279"/>
      <c r="G539" s="279"/>
      <c r="H539" s="279"/>
    </row>
    <row r="540" spans="1:8" ht="13.5" thickBot="1" x14ac:dyDescent="0.25">
      <c r="A540" s="210"/>
      <c r="B540" s="210"/>
      <c r="C540" s="210"/>
      <c r="D540" s="210"/>
      <c r="E540" s="277"/>
      <c r="F540" s="279"/>
      <c r="G540" s="279"/>
      <c r="H540" s="279"/>
    </row>
    <row r="541" spans="1:8" ht="13.5" thickBot="1" x14ac:dyDescent="0.25">
      <c r="A541" s="210"/>
      <c r="B541" s="210"/>
      <c r="C541" s="210"/>
      <c r="D541" s="210"/>
      <c r="E541" s="277"/>
      <c r="F541" s="279"/>
      <c r="G541" s="279"/>
      <c r="H541" s="279"/>
    </row>
    <row r="542" spans="1:8" ht="13.5" thickBot="1" x14ac:dyDescent="0.25">
      <c r="A542" s="210"/>
      <c r="B542" s="210"/>
      <c r="C542" s="210"/>
      <c r="D542" s="210"/>
      <c r="E542" s="277"/>
      <c r="F542" s="279"/>
      <c r="G542" s="279"/>
      <c r="H542" s="279"/>
    </row>
    <row r="543" spans="1:8" ht="13.5" thickBot="1" x14ac:dyDescent="0.25">
      <c r="A543" s="210"/>
      <c r="B543" s="210"/>
      <c r="C543" s="210"/>
      <c r="D543" s="210"/>
      <c r="E543" s="277"/>
      <c r="F543" s="279"/>
      <c r="G543" s="279"/>
      <c r="H543" s="279"/>
    </row>
    <row r="544" spans="1:8" ht="13.5" thickBot="1" x14ac:dyDescent="0.25">
      <c r="A544" s="210"/>
      <c r="B544" s="210"/>
      <c r="C544" s="210"/>
      <c r="D544" s="210"/>
      <c r="E544" s="277"/>
      <c r="F544" s="279"/>
      <c r="G544" s="279"/>
      <c r="H544" s="279"/>
    </row>
    <row r="545" spans="1:8" ht="13.5" thickBot="1" x14ac:dyDescent="0.25">
      <c r="A545" s="210"/>
      <c r="B545" s="210"/>
      <c r="C545" s="210"/>
      <c r="D545" s="210"/>
      <c r="E545" s="277"/>
      <c r="F545" s="279"/>
      <c r="G545" s="279"/>
      <c r="H545" s="279"/>
    </row>
    <row r="546" spans="1:8" ht="13.5" thickBot="1" x14ac:dyDescent="0.25">
      <c r="A546" s="210"/>
      <c r="B546" s="210"/>
      <c r="C546" s="210"/>
      <c r="D546" s="210"/>
      <c r="E546" s="277"/>
      <c r="F546" s="279"/>
      <c r="G546" s="279"/>
      <c r="H546" s="279"/>
    </row>
    <row r="547" spans="1:8" ht="13.5" thickBot="1" x14ac:dyDescent="0.25">
      <c r="A547" s="210"/>
      <c r="B547" s="210"/>
      <c r="C547" s="210"/>
      <c r="D547" s="210"/>
      <c r="E547" s="277"/>
      <c r="F547" s="279"/>
      <c r="G547" s="279"/>
      <c r="H547" s="279"/>
    </row>
    <row r="548" spans="1:8" ht="13.5" thickBot="1" x14ac:dyDescent="0.25">
      <c r="A548" s="210"/>
      <c r="B548" s="210"/>
      <c r="C548" s="210"/>
      <c r="D548" s="210"/>
      <c r="E548" s="277"/>
      <c r="F548" s="279"/>
      <c r="G548" s="279"/>
      <c r="H548" s="279"/>
    </row>
    <row r="549" spans="1:8" ht="13.5" thickBot="1" x14ac:dyDescent="0.25">
      <c r="A549" s="210"/>
      <c r="B549" s="210"/>
      <c r="C549" s="210"/>
      <c r="D549" s="210"/>
      <c r="E549" s="277"/>
      <c r="F549" s="279"/>
      <c r="G549" s="279"/>
      <c r="H549" s="279"/>
    </row>
    <row r="550" spans="1:8" ht="13.5" thickBot="1" x14ac:dyDescent="0.25">
      <c r="A550" s="210"/>
      <c r="B550" s="210"/>
      <c r="C550" s="210"/>
      <c r="D550" s="210"/>
      <c r="E550" s="277"/>
      <c r="F550" s="279"/>
      <c r="G550" s="279"/>
      <c r="H550" s="279"/>
    </row>
    <row r="551" spans="1:8" ht="13.5" thickBot="1" x14ac:dyDescent="0.25">
      <c r="A551" s="210"/>
      <c r="B551" s="210"/>
      <c r="C551" s="210"/>
      <c r="D551" s="210"/>
      <c r="E551" s="277"/>
      <c r="F551" s="279"/>
      <c r="G551" s="279"/>
      <c r="H551" s="279"/>
    </row>
    <row r="552" spans="1:8" ht="13.5" thickBot="1" x14ac:dyDescent="0.25">
      <c r="A552" s="210"/>
      <c r="B552" s="210"/>
      <c r="C552" s="210"/>
      <c r="D552" s="210"/>
      <c r="E552" s="277"/>
      <c r="F552" s="279"/>
      <c r="G552" s="279"/>
      <c r="H552" s="279"/>
    </row>
    <row r="553" spans="1:8" ht="13.5" thickBot="1" x14ac:dyDescent="0.25">
      <c r="A553" s="210"/>
      <c r="B553" s="210"/>
      <c r="C553" s="210"/>
      <c r="D553" s="210"/>
      <c r="E553" s="277"/>
      <c r="F553" s="279"/>
      <c r="G553" s="279"/>
      <c r="H553" s="279"/>
    </row>
    <row r="554" spans="1:8" ht="13.5" thickBot="1" x14ac:dyDescent="0.25">
      <c r="A554" s="210"/>
      <c r="B554" s="210"/>
      <c r="C554" s="210"/>
      <c r="D554" s="210"/>
      <c r="E554" s="277"/>
      <c r="F554" s="279"/>
      <c r="G554" s="279"/>
      <c r="H554" s="279"/>
    </row>
    <row r="555" spans="1:8" ht="13.5" thickBot="1" x14ac:dyDescent="0.25">
      <c r="A555" s="210"/>
      <c r="B555" s="210"/>
      <c r="C555" s="210"/>
      <c r="D555" s="210"/>
      <c r="E555" s="277"/>
      <c r="F555" s="279"/>
      <c r="G555" s="279"/>
      <c r="H555" s="279"/>
    </row>
    <row r="556" spans="1:8" ht="13.5" thickBot="1" x14ac:dyDescent="0.25">
      <c r="A556" s="210"/>
      <c r="B556" s="210"/>
      <c r="C556" s="210"/>
      <c r="D556" s="210"/>
      <c r="E556" s="277"/>
      <c r="F556" s="279"/>
      <c r="G556" s="279"/>
      <c r="H556" s="279"/>
    </row>
    <row r="557" spans="1:8" ht="13.5" thickBot="1" x14ac:dyDescent="0.25">
      <c r="A557" s="210"/>
      <c r="B557" s="210"/>
      <c r="C557" s="210"/>
      <c r="D557" s="210"/>
      <c r="E557" s="277"/>
      <c r="F557" s="279"/>
      <c r="G557" s="279"/>
      <c r="H557" s="279"/>
    </row>
    <row r="558" spans="1:8" ht="13.5" thickBot="1" x14ac:dyDescent="0.25">
      <c r="A558" s="210"/>
      <c r="B558" s="210"/>
      <c r="C558" s="210"/>
      <c r="D558" s="210"/>
      <c r="E558" s="277"/>
      <c r="F558" s="279"/>
      <c r="G558" s="279"/>
      <c r="H558" s="279"/>
    </row>
    <row r="559" spans="1:8" ht="13.5" thickBot="1" x14ac:dyDescent="0.25">
      <c r="A559" s="210"/>
      <c r="B559" s="210"/>
      <c r="C559" s="210"/>
      <c r="D559" s="210"/>
      <c r="E559" s="277"/>
      <c r="F559" s="279"/>
      <c r="G559" s="279"/>
      <c r="H559" s="279"/>
    </row>
    <row r="560" spans="1:8" ht="13.5" thickBot="1" x14ac:dyDescent="0.25">
      <c r="A560" s="210"/>
      <c r="B560" s="210"/>
      <c r="C560" s="210"/>
      <c r="D560" s="210"/>
      <c r="E560" s="277"/>
      <c r="F560" s="279"/>
      <c r="G560" s="279"/>
      <c r="H560" s="279"/>
    </row>
    <row r="561" spans="1:8" ht="13.5" thickBot="1" x14ac:dyDescent="0.25">
      <c r="A561" s="210"/>
      <c r="B561" s="210"/>
      <c r="C561" s="210"/>
      <c r="D561" s="210"/>
      <c r="E561" s="277"/>
      <c r="F561" s="279"/>
      <c r="G561" s="279"/>
      <c r="H561" s="279"/>
    </row>
    <row r="562" spans="1:8" ht="13.5" thickBot="1" x14ac:dyDescent="0.25">
      <c r="A562" s="210"/>
      <c r="B562" s="210"/>
      <c r="C562" s="210"/>
      <c r="D562" s="210"/>
      <c r="E562" s="277"/>
      <c r="F562" s="279"/>
      <c r="G562" s="279"/>
      <c r="H562" s="279"/>
    </row>
    <row r="563" spans="1:8" ht="13.5" thickBot="1" x14ac:dyDescent="0.25">
      <c r="A563" s="210"/>
      <c r="B563" s="210"/>
      <c r="C563" s="210"/>
      <c r="D563" s="210"/>
      <c r="E563" s="277"/>
      <c r="F563" s="279"/>
      <c r="G563" s="279"/>
      <c r="H563" s="279"/>
    </row>
    <row r="564" spans="1:8" ht="13.5" thickBot="1" x14ac:dyDescent="0.25">
      <c r="A564" s="210"/>
      <c r="B564" s="210"/>
      <c r="C564" s="210"/>
      <c r="D564" s="210"/>
      <c r="E564" s="277"/>
      <c r="F564" s="279"/>
      <c r="G564" s="279"/>
      <c r="H564" s="279"/>
    </row>
    <row r="565" spans="1:8" ht="13.5" thickBot="1" x14ac:dyDescent="0.25">
      <c r="A565" s="210"/>
      <c r="B565" s="210"/>
      <c r="C565" s="210"/>
      <c r="D565" s="210"/>
      <c r="E565" s="277"/>
      <c r="F565" s="279"/>
      <c r="G565" s="279"/>
      <c r="H565" s="279"/>
    </row>
    <row r="566" spans="1:8" ht="13.5" thickBot="1" x14ac:dyDescent="0.25">
      <c r="A566" s="210"/>
      <c r="B566" s="210"/>
      <c r="C566" s="210"/>
      <c r="D566" s="210"/>
      <c r="E566" s="277"/>
      <c r="F566" s="279"/>
      <c r="G566" s="279"/>
      <c r="H566" s="279"/>
    </row>
    <row r="567" spans="1:8" ht="13.5" thickBot="1" x14ac:dyDescent="0.25">
      <c r="A567" s="210"/>
      <c r="B567" s="210"/>
      <c r="C567" s="210"/>
      <c r="D567" s="210"/>
      <c r="E567" s="277"/>
      <c r="F567" s="279"/>
      <c r="G567" s="279"/>
      <c r="H567" s="279"/>
    </row>
    <row r="568" spans="1:8" ht="13.5" thickBot="1" x14ac:dyDescent="0.25">
      <c r="A568" s="210"/>
      <c r="B568" s="210"/>
      <c r="C568" s="210"/>
      <c r="D568" s="210"/>
      <c r="E568" s="277"/>
      <c r="F568" s="279"/>
      <c r="G568" s="279"/>
      <c r="H568" s="279"/>
    </row>
    <row r="569" spans="1:8" ht="13.5" thickBot="1" x14ac:dyDescent="0.25">
      <c r="A569" s="210"/>
      <c r="B569" s="210"/>
      <c r="C569" s="210"/>
      <c r="D569" s="210"/>
      <c r="E569" s="277"/>
      <c r="F569" s="279"/>
      <c r="G569" s="279"/>
      <c r="H569" s="279"/>
    </row>
    <row r="570" spans="1:8" ht="13.5" thickBot="1" x14ac:dyDescent="0.25">
      <c r="A570" s="210"/>
      <c r="B570" s="210"/>
      <c r="C570" s="210"/>
      <c r="D570" s="210"/>
      <c r="E570" s="277"/>
      <c r="F570" s="279"/>
      <c r="G570" s="279"/>
      <c r="H570" s="279"/>
    </row>
    <row r="571" spans="1:8" ht="13.5" thickBot="1" x14ac:dyDescent="0.25">
      <c r="A571" s="210"/>
      <c r="B571" s="210"/>
      <c r="C571" s="210"/>
      <c r="D571" s="210"/>
      <c r="E571" s="277"/>
      <c r="F571" s="279"/>
      <c r="G571" s="279"/>
      <c r="H571" s="279"/>
    </row>
    <row r="572" spans="1:8" ht="13.5" thickBot="1" x14ac:dyDescent="0.25">
      <c r="A572" s="210"/>
      <c r="B572" s="210"/>
      <c r="C572" s="210"/>
      <c r="D572" s="210"/>
      <c r="E572" s="277"/>
      <c r="F572" s="279"/>
      <c r="G572" s="279"/>
      <c r="H572" s="279"/>
    </row>
    <row r="573" spans="1:8" ht="13.5" thickBot="1" x14ac:dyDescent="0.25">
      <c r="A573" s="210"/>
      <c r="B573" s="210"/>
      <c r="C573" s="210"/>
      <c r="D573" s="210"/>
      <c r="E573" s="277"/>
      <c r="F573" s="279"/>
      <c r="G573" s="279"/>
      <c r="H573" s="279"/>
    </row>
    <row r="574" spans="1:8" ht="13.5" thickBot="1" x14ac:dyDescent="0.25">
      <c r="A574" s="210"/>
      <c r="B574" s="210"/>
      <c r="C574" s="210"/>
      <c r="D574" s="210"/>
      <c r="E574" s="277"/>
      <c r="F574" s="279"/>
      <c r="G574" s="279"/>
      <c r="H574" s="279"/>
    </row>
    <row r="575" spans="1:8" ht="13.5" thickBot="1" x14ac:dyDescent="0.25">
      <c r="A575" s="210"/>
      <c r="B575" s="210"/>
      <c r="C575" s="210"/>
      <c r="D575" s="210"/>
      <c r="E575" s="277"/>
      <c r="F575" s="279"/>
      <c r="G575" s="279"/>
      <c r="H575" s="279"/>
    </row>
    <row r="576" spans="1:8" ht="13.5" thickBot="1" x14ac:dyDescent="0.25">
      <c r="A576" s="210"/>
      <c r="B576" s="210"/>
      <c r="C576" s="210"/>
      <c r="D576" s="210"/>
      <c r="E576" s="277"/>
      <c r="F576" s="279"/>
      <c r="G576" s="279"/>
      <c r="H576" s="279"/>
    </row>
    <row r="577" spans="1:8" ht="13.5" thickBot="1" x14ac:dyDescent="0.25">
      <c r="A577" s="210"/>
      <c r="B577" s="210"/>
      <c r="C577" s="210"/>
      <c r="D577" s="210"/>
      <c r="E577" s="277"/>
      <c r="F577" s="279"/>
      <c r="G577" s="279"/>
      <c r="H577" s="279"/>
    </row>
    <row r="578" spans="1:8" ht="13.5" thickBot="1" x14ac:dyDescent="0.25">
      <c r="A578" s="210"/>
      <c r="B578" s="210"/>
      <c r="C578" s="210"/>
      <c r="D578" s="210"/>
      <c r="E578" s="277"/>
      <c r="F578" s="279"/>
      <c r="G578" s="279"/>
      <c r="H578" s="279"/>
    </row>
    <row r="579" spans="1:8" ht="13.5" thickBot="1" x14ac:dyDescent="0.25">
      <c r="A579" s="210"/>
      <c r="B579" s="210"/>
      <c r="C579" s="210"/>
      <c r="D579" s="210"/>
      <c r="E579" s="277"/>
      <c r="F579" s="279"/>
      <c r="G579" s="279"/>
      <c r="H579" s="279"/>
    </row>
    <row r="580" spans="1:8" ht="13.5" thickBot="1" x14ac:dyDescent="0.25">
      <c r="A580" s="210"/>
      <c r="B580" s="210"/>
      <c r="C580" s="210"/>
      <c r="D580" s="210"/>
      <c r="E580" s="277"/>
      <c r="F580" s="279"/>
      <c r="G580" s="279"/>
      <c r="H580" s="279"/>
    </row>
    <row r="581" spans="1:8" ht="13.5" thickBot="1" x14ac:dyDescent="0.25">
      <c r="A581" s="210"/>
      <c r="B581" s="210"/>
      <c r="C581" s="210"/>
      <c r="D581" s="210"/>
      <c r="E581" s="277"/>
      <c r="F581" s="279"/>
      <c r="G581" s="279"/>
      <c r="H581" s="279"/>
    </row>
    <row r="582" spans="1:8" ht="13.5" thickBot="1" x14ac:dyDescent="0.25">
      <c r="A582" s="210"/>
      <c r="B582" s="210"/>
      <c r="C582" s="210"/>
      <c r="D582" s="210"/>
      <c r="E582" s="277"/>
      <c r="F582" s="279"/>
      <c r="G582" s="279"/>
      <c r="H582" s="279"/>
    </row>
    <row r="583" spans="1:8" ht="13.5" thickBot="1" x14ac:dyDescent="0.25">
      <c r="A583" s="210"/>
      <c r="B583" s="210"/>
      <c r="C583" s="210"/>
      <c r="D583" s="210"/>
      <c r="E583" s="277"/>
      <c r="F583" s="279"/>
      <c r="G583" s="279"/>
      <c r="H583" s="279"/>
    </row>
    <row r="584" spans="1:8" ht="13.5" thickBot="1" x14ac:dyDescent="0.25">
      <c r="A584" s="210"/>
      <c r="B584" s="210"/>
      <c r="C584" s="210"/>
      <c r="D584" s="210"/>
      <c r="E584" s="277"/>
      <c r="F584" s="279"/>
      <c r="G584" s="279"/>
      <c r="H584" s="279"/>
    </row>
    <row r="585" spans="1:8" ht="13.5" thickBot="1" x14ac:dyDescent="0.25">
      <c r="A585" s="210"/>
      <c r="B585" s="210"/>
      <c r="C585" s="210"/>
      <c r="D585" s="210"/>
      <c r="E585" s="277"/>
      <c r="F585" s="279"/>
      <c r="G585" s="279"/>
      <c r="H585" s="279"/>
    </row>
    <row r="586" spans="1:8" ht="13.5" thickBot="1" x14ac:dyDescent="0.25">
      <c r="A586" s="210"/>
      <c r="B586" s="210"/>
      <c r="C586" s="210"/>
      <c r="D586" s="210"/>
      <c r="E586" s="277"/>
      <c r="F586" s="279"/>
      <c r="G586" s="279"/>
      <c r="H586" s="279"/>
    </row>
    <row r="587" spans="1:8" ht="13.5" thickBot="1" x14ac:dyDescent="0.25">
      <c r="A587" s="210"/>
      <c r="B587" s="210"/>
      <c r="C587" s="210"/>
      <c r="D587" s="210"/>
      <c r="E587" s="277"/>
      <c r="F587" s="279"/>
      <c r="G587" s="279"/>
      <c r="H587" s="279"/>
    </row>
    <row r="588" spans="1:8" ht="13.5" thickBot="1" x14ac:dyDescent="0.25">
      <c r="A588" s="210"/>
      <c r="B588" s="210"/>
      <c r="C588" s="210"/>
      <c r="D588" s="210"/>
      <c r="E588" s="277"/>
      <c r="F588" s="279"/>
      <c r="G588" s="279"/>
      <c r="H588" s="279"/>
    </row>
    <row r="589" spans="1:8" ht="13.5" thickBot="1" x14ac:dyDescent="0.25">
      <c r="A589" s="210"/>
      <c r="B589" s="210"/>
      <c r="C589" s="210"/>
      <c r="D589" s="210"/>
      <c r="E589" s="277"/>
      <c r="F589" s="279"/>
      <c r="G589" s="279"/>
      <c r="H589" s="279"/>
    </row>
    <row r="590" spans="1:8" ht="13.5" thickBot="1" x14ac:dyDescent="0.25">
      <c r="A590" s="210"/>
      <c r="B590" s="210"/>
      <c r="C590" s="210"/>
      <c r="D590" s="210"/>
      <c r="E590" s="277"/>
      <c r="F590" s="279"/>
      <c r="G590" s="279"/>
      <c r="H590" s="279"/>
    </row>
    <row r="591" spans="1:8" ht="13.5" thickBot="1" x14ac:dyDescent="0.25">
      <c r="A591" s="210"/>
      <c r="B591" s="210"/>
      <c r="C591" s="210"/>
      <c r="D591" s="210"/>
      <c r="E591" s="277"/>
      <c r="F591" s="279"/>
      <c r="G591" s="279"/>
      <c r="H591" s="279"/>
    </row>
    <row r="592" spans="1:8" ht="13.5" thickBot="1" x14ac:dyDescent="0.25">
      <c r="A592" s="210"/>
      <c r="B592" s="210"/>
      <c r="C592" s="210"/>
      <c r="D592" s="210"/>
      <c r="E592" s="277"/>
      <c r="F592" s="279"/>
      <c r="G592" s="279"/>
      <c r="H592" s="279"/>
    </row>
    <row r="593" spans="1:8" ht="13.5" thickBot="1" x14ac:dyDescent="0.25">
      <c r="A593" s="210"/>
      <c r="B593" s="210"/>
      <c r="C593" s="210"/>
      <c r="D593" s="210"/>
      <c r="E593" s="277"/>
      <c r="F593" s="279"/>
      <c r="G593" s="279"/>
      <c r="H593" s="279"/>
    </row>
    <row r="594" spans="1:8" ht="13.5" thickBot="1" x14ac:dyDescent="0.25">
      <c r="A594" s="210"/>
      <c r="B594" s="210"/>
      <c r="C594" s="210"/>
      <c r="D594" s="210"/>
      <c r="E594" s="277"/>
      <c r="F594" s="279"/>
      <c r="G594" s="279"/>
      <c r="H594" s="279"/>
    </row>
    <row r="595" spans="1:8" ht="13.5" thickBot="1" x14ac:dyDescent="0.25">
      <c r="A595" s="210"/>
      <c r="B595" s="210"/>
      <c r="C595" s="210"/>
      <c r="D595" s="210"/>
      <c r="E595" s="277"/>
      <c r="F595" s="279"/>
      <c r="G595" s="279"/>
      <c r="H595" s="279"/>
    </row>
    <row r="596" spans="1:8" ht="13.5" thickBot="1" x14ac:dyDescent="0.25">
      <c r="A596" s="210"/>
      <c r="B596" s="210"/>
      <c r="C596" s="210"/>
      <c r="D596" s="210"/>
      <c r="E596" s="277"/>
      <c r="F596" s="279"/>
      <c r="G596" s="279"/>
      <c r="H596" s="279"/>
    </row>
    <row r="597" spans="1:8" ht="13.5" thickBot="1" x14ac:dyDescent="0.25">
      <c r="A597" s="210"/>
      <c r="B597" s="210"/>
      <c r="C597" s="210"/>
      <c r="D597" s="210"/>
      <c r="E597" s="277"/>
      <c r="F597" s="279"/>
      <c r="G597" s="279"/>
      <c r="H597" s="279"/>
    </row>
    <row r="598" spans="1:8" ht="13.5" thickBot="1" x14ac:dyDescent="0.25">
      <c r="A598" s="210"/>
      <c r="B598" s="210"/>
      <c r="C598" s="210"/>
      <c r="D598" s="210"/>
      <c r="E598" s="277"/>
      <c r="F598" s="279"/>
      <c r="G598" s="279"/>
      <c r="H598" s="279"/>
    </row>
    <row r="599" spans="1:8" ht="13.5" thickBot="1" x14ac:dyDescent="0.25">
      <c r="A599" s="210"/>
      <c r="B599" s="210"/>
      <c r="C599" s="210"/>
      <c r="D599" s="210"/>
      <c r="E599" s="277"/>
      <c r="F599" s="279"/>
      <c r="G599" s="279"/>
      <c r="H599" s="279"/>
    </row>
    <row r="600" spans="1:8" ht="13.5" thickBot="1" x14ac:dyDescent="0.25">
      <c r="A600" s="210"/>
      <c r="B600" s="210"/>
      <c r="C600" s="210"/>
      <c r="D600" s="210"/>
      <c r="E600" s="277"/>
      <c r="F600" s="279"/>
      <c r="G600" s="279"/>
      <c r="H600" s="279"/>
    </row>
    <row r="601" spans="1:8" ht="13.5" thickBot="1" x14ac:dyDescent="0.25">
      <c r="A601" s="210"/>
      <c r="B601" s="210"/>
      <c r="C601" s="210"/>
      <c r="D601" s="210"/>
      <c r="E601" s="277"/>
      <c r="F601" s="279"/>
      <c r="G601" s="279"/>
      <c r="H601" s="279"/>
    </row>
    <row r="602" spans="1:8" ht="13.5" thickBot="1" x14ac:dyDescent="0.25">
      <c r="A602" s="210"/>
      <c r="B602" s="210"/>
      <c r="C602" s="210"/>
      <c r="D602" s="210"/>
      <c r="E602" s="277"/>
      <c r="F602" s="279"/>
      <c r="G602" s="279"/>
      <c r="H602" s="279"/>
    </row>
    <row r="603" spans="1:8" ht="13.5" thickBot="1" x14ac:dyDescent="0.25">
      <c r="A603" s="210"/>
      <c r="B603" s="210"/>
      <c r="C603" s="210"/>
      <c r="D603" s="210"/>
      <c r="E603" s="277"/>
      <c r="F603" s="279"/>
      <c r="G603" s="279"/>
      <c r="H603" s="279"/>
    </row>
    <row r="604" spans="1:8" ht="13.5" thickBot="1" x14ac:dyDescent="0.25">
      <c r="A604" s="210"/>
      <c r="B604" s="210"/>
      <c r="C604" s="210"/>
      <c r="D604" s="210"/>
      <c r="E604" s="277"/>
      <c r="F604" s="279"/>
      <c r="G604" s="279"/>
      <c r="H604" s="279"/>
    </row>
    <row r="605" spans="1:8" ht="13.5" thickBot="1" x14ac:dyDescent="0.25">
      <c r="A605" s="210"/>
      <c r="B605" s="210"/>
      <c r="C605" s="210"/>
      <c r="D605" s="210"/>
      <c r="E605" s="277"/>
      <c r="F605" s="279"/>
      <c r="G605" s="279"/>
      <c r="H605" s="279"/>
    </row>
    <row r="606" spans="1:8" ht="13.5" thickBot="1" x14ac:dyDescent="0.25">
      <c r="A606" s="210"/>
      <c r="B606" s="210"/>
      <c r="C606" s="210"/>
      <c r="D606" s="210"/>
      <c r="E606" s="277"/>
      <c r="F606" s="279"/>
      <c r="G606" s="279"/>
      <c r="H606" s="279"/>
    </row>
    <row r="607" spans="1:8" ht="13.5" thickBot="1" x14ac:dyDescent="0.25">
      <c r="A607" s="210"/>
      <c r="B607" s="210"/>
      <c r="C607" s="210"/>
      <c r="D607" s="210"/>
      <c r="E607" s="277"/>
      <c r="F607" s="279"/>
      <c r="G607" s="279"/>
      <c r="H607" s="279"/>
    </row>
    <row r="608" spans="1:8" ht="13.5" thickBot="1" x14ac:dyDescent="0.25">
      <c r="A608" s="210"/>
      <c r="B608" s="210"/>
      <c r="C608" s="210"/>
      <c r="D608" s="210"/>
      <c r="E608" s="277"/>
      <c r="F608" s="279"/>
      <c r="G608" s="279"/>
      <c r="H608" s="279"/>
    </row>
    <row r="609" spans="1:8" ht="13.5" thickBot="1" x14ac:dyDescent="0.25">
      <c r="A609" s="210"/>
      <c r="B609" s="210"/>
      <c r="C609" s="210"/>
      <c r="D609" s="210"/>
      <c r="E609" s="277"/>
      <c r="F609" s="279"/>
      <c r="G609" s="279"/>
      <c r="H609" s="279"/>
    </row>
    <row r="610" spans="1:8" ht="13.5" thickBot="1" x14ac:dyDescent="0.25">
      <c r="A610" s="210"/>
      <c r="B610" s="210"/>
      <c r="C610" s="210"/>
      <c r="D610" s="210"/>
      <c r="E610" s="277"/>
      <c r="F610" s="279"/>
      <c r="G610" s="279"/>
      <c r="H610" s="279"/>
    </row>
    <row r="611" spans="1:8" ht="13.5" thickBot="1" x14ac:dyDescent="0.25">
      <c r="A611" s="210"/>
      <c r="B611" s="210"/>
      <c r="C611" s="210"/>
      <c r="D611" s="210"/>
      <c r="E611" s="277"/>
      <c r="F611" s="279"/>
      <c r="G611" s="279"/>
      <c r="H611" s="279"/>
    </row>
    <row r="612" spans="1:8" ht="13.5" thickBot="1" x14ac:dyDescent="0.25">
      <c r="A612" s="210"/>
      <c r="B612" s="210"/>
      <c r="C612" s="210"/>
      <c r="D612" s="210"/>
      <c r="E612" s="277"/>
      <c r="F612" s="279"/>
      <c r="G612" s="279"/>
      <c r="H612" s="279"/>
    </row>
    <row r="613" spans="1:8" ht="13.5" thickBot="1" x14ac:dyDescent="0.25">
      <c r="A613" s="210"/>
      <c r="B613" s="210"/>
      <c r="C613" s="210"/>
      <c r="D613" s="210"/>
      <c r="E613" s="277"/>
      <c r="F613" s="279"/>
      <c r="G613" s="279"/>
      <c r="H613" s="279"/>
    </row>
    <row r="614" spans="1:8" ht="13.5" thickBot="1" x14ac:dyDescent="0.25">
      <c r="A614" s="210"/>
      <c r="B614" s="210"/>
      <c r="C614" s="210"/>
      <c r="D614" s="210"/>
      <c r="E614" s="277"/>
      <c r="F614" s="279"/>
      <c r="G614" s="279"/>
      <c r="H614" s="279"/>
    </row>
    <row r="615" spans="1:8" ht="13.5" thickBot="1" x14ac:dyDescent="0.25">
      <c r="A615" s="210"/>
      <c r="B615" s="210"/>
      <c r="C615" s="210"/>
      <c r="D615" s="210"/>
      <c r="E615" s="277"/>
      <c r="F615" s="279"/>
      <c r="G615" s="279"/>
      <c r="H615" s="279"/>
    </row>
    <row r="616" spans="1:8" ht="13.5" thickBot="1" x14ac:dyDescent="0.25">
      <c r="A616" s="210"/>
      <c r="B616" s="210"/>
      <c r="C616" s="210"/>
      <c r="D616" s="210"/>
      <c r="E616" s="277"/>
      <c r="F616" s="279"/>
      <c r="G616" s="279"/>
      <c r="H616" s="279"/>
    </row>
    <row r="617" spans="1:8" ht="13.5" thickBot="1" x14ac:dyDescent="0.25">
      <c r="A617" s="210"/>
      <c r="B617" s="210"/>
      <c r="C617" s="210"/>
      <c r="D617" s="210"/>
      <c r="E617" s="277"/>
      <c r="F617" s="279"/>
      <c r="G617" s="279"/>
      <c r="H617" s="279"/>
    </row>
    <row r="618" spans="1:8" ht="13.5" thickBot="1" x14ac:dyDescent="0.25">
      <c r="A618" s="210"/>
      <c r="B618" s="210"/>
      <c r="C618" s="210"/>
      <c r="D618" s="210"/>
      <c r="E618" s="277"/>
      <c r="F618" s="279"/>
      <c r="G618" s="279"/>
      <c r="H618" s="279"/>
    </row>
    <row r="619" spans="1:8" ht="13.5" thickBot="1" x14ac:dyDescent="0.25">
      <c r="A619" s="210"/>
      <c r="B619" s="210"/>
      <c r="C619" s="210"/>
      <c r="D619" s="210"/>
      <c r="E619" s="277"/>
      <c r="F619" s="279"/>
      <c r="G619" s="279"/>
      <c r="H619" s="279"/>
    </row>
    <row r="620" spans="1:8" ht="13.5" thickBot="1" x14ac:dyDescent="0.25">
      <c r="A620" s="210"/>
      <c r="B620" s="210"/>
      <c r="C620" s="210"/>
      <c r="D620" s="210"/>
      <c r="E620" s="277"/>
      <c r="F620" s="279"/>
      <c r="G620" s="279"/>
      <c r="H620" s="279"/>
    </row>
    <row r="621" spans="1:8" ht="13.5" thickBot="1" x14ac:dyDescent="0.25">
      <c r="A621" s="210"/>
      <c r="B621" s="210"/>
      <c r="C621" s="210"/>
      <c r="D621" s="210"/>
      <c r="E621" s="277"/>
      <c r="F621" s="279"/>
      <c r="G621" s="279"/>
      <c r="H621" s="279"/>
    </row>
    <row r="622" spans="1:8" ht="13.5" thickBot="1" x14ac:dyDescent="0.25">
      <c r="A622" s="210"/>
      <c r="B622" s="210"/>
      <c r="C622" s="210"/>
      <c r="D622" s="210"/>
      <c r="E622" s="277"/>
      <c r="F622" s="279"/>
      <c r="G622" s="279"/>
      <c r="H622" s="279"/>
    </row>
    <row r="623" spans="1:8" ht="13.5" thickBot="1" x14ac:dyDescent="0.25">
      <c r="A623" s="210"/>
      <c r="B623" s="210"/>
      <c r="C623" s="210"/>
      <c r="D623" s="210"/>
      <c r="E623" s="277"/>
      <c r="F623" s="279"/>
      <c r="G623" s="279"/>
      <c r="H623" s="279"/>
    </row>
    <row r="624" spans="1:8" ht="13.5" thickBot="1" x14ac:dyDescent="0.25">
      <c r="A624" s="210"/>
      <c r="B624" s="210"/>
      <c r="C624" s="210"/>
      <c r="D624" s="210"/>
      <c r="E624" s="277"/>
      <c r="F624" s="279"/>
      <c r="G624" s="279"/>
      <c r="H624" s="279"/>
    </row>
    <row r="625" spans="1:8" ht="13.5" thickBot="1" x14ac:dyDescent="0.25">
      <c r="A625" s="210"/>
      <c r="B625" s="210"/>
      <c r="C625" s="210"/>
      <c r="D625" s="210"/>
      <c r="E625" s="277"/>
      <c r="F625" s="279"/>
      <c r="G625" s="279"/>
      <c r="H625" s="279"/>
    </row>
    <row r="626" spans="1:8" ht="13.5" thickBot="1" x14ac:dyDescent="0.25">
      <c r="A626" s="210"/>
      <c r="B626" s="210"/>
      <c r="C626" s="210"/>
      <c r="D626" s="210"/>
      <c r="E626" s="277"/>
      <c r="F626" s="279"/>
      <c r="G626" s="279"/>
      <c r="H626" s="279"/>
    </row>
    <row r="627" spans="1:8" ht="13.5" thickBot="1" x14ac:dyDescent="0.25">
      <c r="A627" s="210"/>
      <c r="B627" s="210"/>
      <c r="C627" s="210"/>
      <c r="D627" s="210"/>
      <c r="E627" s="277"/>
      <c r="F627" s="279"/>
      <c r="G627" s="279"/>
      <c r="H627" s="279"/>
    </row>
    <row r="628" spans="1:8" ht="13.5" thickBot="1" x14ac:dyDescent="0.25">
      <c r="A628" s="210"/>
      <c r="B628" s="210"/>
      <c r="C628" s="210"/>
      <c r="D628" s="210"/>
      <c r="E628" s="277"/>
      <c r="F628" s="279"/>
      <c r="G628" s="279"/>
      <c r="H628" s="279"/>
    </row>
    <row r="629" spans="1:8" ht="13.5" thickBot="1" x14ac:dyDescent="0.25">
      <c r="A629" s="210"/>
      <c r="B629" s="210"/>
      <c r="C629" s="210"/>
      <c r="D629" s="210"/>
      <c r="E629" s="277"/>
      <c r="F629" s="279"/>
      <c r="G629" s="279"/>
      <c r="H629" s="279"/>
    </row>
    <row r="630" spans="1:8" ht="13.5" thickBot="1" x14ac:dyDescent="0.25">
      <c r="A630" s="210"/>
      <c r="B630" s="210"/>
      <c r="C630" s="210"/>
      <c r="D630" s="210"/>
      <c r="E630" s="277"/>
      <c r="F630" s="279"/>
      <c r="G630" s="279"/>
      <c r="H630" s="279"/>
    </row>
    <row r="631" spans="1:8" ht="13.5" thickBot="1" x14ac:dyDescent="0.25">
      <c r="A631" s="210"/>
      <c r="B631" s="210"/>
      <c r="C631" s="210"/>
      <c r="D631" s="210"/>
      <c r="E631" s="277"/>
      <c r="F631" s="279"/>
      <c r="G631" s="279"/>
      <c r="H631" s="279"/>
    </row>
    <row r="632" spans="1:8" ht="13.5" thickBot="1" x14ac:dyDescent="0.25">
      <c r="A632" s="210"/>
      <c r="B632" s="210"/>
      <c r="C632" s="210"/>
      <c r="D632" s="210"/>
      <c r="E632" s="277"/>
      <c r="F632" s="279"/>
      <c r="G632" s="279"/>
      <c r="H632" s="279"/>
    </row>
    <row r="633" spans="1:8" ht="13.5" thickBot="1" x14ac:dyDescent="0.25">
      <c r="A633" s="210"/>
      <c r="B633" s="210"/>
      <c r="C633" s="210"/>
      <c r="D633" s="210"/>
      <c r="E633" s="277"/>
      <c r="F633" s="279"/>
      <c r="G633" s="279"/>
      <c r="H633" s="279"/>
    </row>
    <row r="634" spans="1:8" ht="13.5" thickBot="1" x14ac:dyDescent="0.25">
      <c r="A634" s="210"/>
      <c r="B634" s="210"/>
      <c r="C634" s="210"/>
      <c r="D634" s="210"/>
      <c r="E634" s="277"/>
      <c r="F634" s="279"/>
      <c r="G634" s="279"/>
      <c r="H634" s="279"/>
    </row>
    <row r="635" spans="1:8" ht="13.5" thickBot="1" x14ac:dyDescent="0.25">
      <c r="A635" s="210"/>
      <c r="B635" s="210"/>
      <c r="C635" s="210"/>
      <c r="D635" s="210"/>
      <c r="E635" s="277"/>
      <c r="F635" s="279"/>
      <c r="G635" s="279"/>
      <c r="H635" s="279"/>
    </row>
    <row r="636" spans="1:8" ht="13.5" thickBot="1" x14ac:dyDescent="0.25">
      <c r="A636" s="210"/>
      <c r="B636" s="210"/>
      <c r="C636" s="210"/>
      <c r="D636" s="210"/>
      <c r="E636" s="277"/>
      <c r="F636" s="279"/>
      <c r="G636" s="279"/>
      <c r="H636" s="279"/>
    </row>
    <row r="637" spans="1:8" ht="13.5" thickBot="1" x14ac:dyDescent="0.25">
      <c r="A637" s="210"/>
      <c r="B637" s="210"/>
      <c r="C637" s="210"/>
      <c r="D637" s="210"/>
      <c r="E637" s="277"/>
      <c r="F637" s="279"/>
      <c r="G637" s="279"/>
      <c r="H637" s="279"/>
    </row>
    <row r="638" spans="1:8" ht="13.5" thickBot="1" x14ac:dyDescent="0.25">
      <c r="A638" s="210"/>
      <c r="B638" s="210"/>
      <c r="C638" s="210"/>
      <c r="D638" s="210"/>
      <c r="E638" s="277"/>
      <c r="F638" s="279"/>
      <c r="G638" s="279"/>
      <c r="H638" s="279"/>
    </row>
    <row r="639" spans="1:8" ht="13.5" thickBot="1" x14ac:dyDescent="0.25">
      <c r="A639" s="210"/>
      <c r="B639" s="210"/>
      <c r="C639" s="210"/>
      <c r="D639" s="210"/>
      <c r="E639" s="277"/>
      <c r="F639" s="279"/>
      <c r="G639" s="279"/>
      <c r="H639" s="279"/>
    </row>
    <row r="640" spans="1:8" ht="13.5" thickBot="1" x14ac:dyDescent="0.25">
      <c r="A640" s="210"/>
      <c r="B640" s="210"/>
      <c r="C640" s="210"/>
      <c r="D640" s="210"/>
      <c r="E640" s="277"/>
      <c r="F640" s="279"/>
      <c r="G640" s="279"/>
      <c r="H640" s="279"/>
    </row>
    <row r="641" spans="1:8" ht="13.5" thickBot="1" x14ac:dyDescent="0.25">
      <c r="A641" s="210"/>
      <c r="B641" s="210"/>
      <c r="C641" s="210"/>
      <c r="D641" s="210"/>
      <c r="E641" s="277"/>
      <c r="F641" s="279"/>
      <c r="G641" s="279"/>
      <c r="H641" s="279"/>
    </row>
    <row r="642" spans="1:8" ht="13.5" thickBot="1" x14ac:dyDescent="0.25">
      <c r="A642" s="210"/>
      <c r="B642" s="210"/>
      <c r="C642" s="210"/>
      <c r="D642" s="210"/>
      <c r="E642" s="277"/>
      <c r="F642" s="279"/>
      <c r="G642" s="279"/>
      <c r="H642" s="279"/>
    </row>
    <row r="643" spans="1:8" ht="13.5" thickBot="1" x14ac:dyDescent="0.25">
      <c r="A643" s="210"/>
      <c r="B643" s="210"/>
      <c r="C643" s="210"/>
      <c r="D643" s="210"/>
      <c r="E643" s="277"/>
      <c r="F643" s="279"/>
      <c r="G643" s="279"/>
      <c r="H643" s="279"/>
    </row>
    <row r="644" spans="1:8" ht="13.5" thickBot="1" x14ac:dyDescent="0.25">
      <c r="A644" s="210"/>
      <c r="B644" s="210"/>
      <c r="C644" s="210"/>
      <c r="D644" s="210"/>
      <c r="E644" s="277"/>
      <c r="F644" s="279"/>
      <c r="G644" s="279"/>
      <c r="H644" s="279"/>
    </row>
    <row r="645" spans="1:8" ht="13.5" thickBot="1" x14ac:dyDescent="0.25">
      <c r="A645" s="210"/>
      <c r="B645" s="210"/>
      <c r="C645" s="210"/>
      <c r="D645" s="210"/>
      <c r="E645" s="277"/>
      <c r="F645" s="279"/>
      <c r="G645" s="279"/>
      <c r="H645" s="279"/>
    </row>
    <row r="646" spans="1:8" ht="13.5" thickBot="1" x14ac:dyDescent="0.25">
      <c r="A646" s="210"/>
      <c r="B646" s="210"/>
      <c r="C646" s="210"/>
      <c r="D646" s="210"/>
      <c r="E646" s="277"/>
      <c r="F646" s="279"/>
      <c r="G646" s="279"/>
      <c r="H646" s="279"/>
    </row>
    <row r="647" spans="1:8" ht="13.5" thickBot="1" x14ac:dyDescent="0.25">
      <c r="A647" s="210"/>
      <c r="B647" s="210"/>
      <c r="C647" s="210"/>
      <c r="D647" s="210"/>
      <c r="E647" s="277"/>
      <c r="F647" s="279"/>
      <c r="G647" s="279"/>
      <c r="H647" s="279"/>
    </row>
    <row r="648" spans="1:8" ht="13.5" thickBot="1" x14ac:dyDescent="0.25">
      <c r="A648" s="210"/>
      <c r="B648" s="210"/>
      <c r="C648" s="210"/>
      <c r="D648" s="210"/>
      <c r="E648" s="277"/>
      <c r="F648" s="279"/>
      <c r="G648" s="279"/>
      <c r="H648" s="279"/>
    </row>
    <row r="649" spans="1:8" ht="13.5" thickBot="1" x14ac:dyDescent="0.25">
      <c r="A649" s="210"/>
      <c r="B649" s="210"/>
      <c r="C649" s="210"/>
      <c r="D649" s="210"/>
      <c r="E649" s="277"/>
      <c r="F649" s="279"/>
      <c r="G649" s="279"/>
      <c r="H649" s="279"/>
    </row>
    <row r="650" spans="1:8" ht="13.5" thickBot="1" x14ac:dyDescent="0.25">
      <c r="A650" s="210"/>
      <c r="B650" s="210"/>
      <c r="C650" s="210"/>
      <c r="D650" s="210"/>
      <c r="E650" s="277"/>
      <c r="F650" s="279"/>
      <c r="G650" s="279"/>
      <c r="H650" s="279"/>
    </row>
    <row r="651" spans="1:8" ht="13.5" thickBot="1" x14ac:dyDescent="0.25">
      <c r="A651" s="210"/>
      <c r="B651" s="210"/>
      <c r="C651" s="210"/>
      <c r="D651" s="210"/>
      <c r="E651" s="277"/>
      <c r="F651" s="279"/>
      <c r="G651" s="279"/>
      <c r="H651" s="279"/>
    </row>
    <row r="652" spans="1:8" ht="13.5" thickBot="1" x14ac:dyDescent="0.25">
      <c r="A652" s="210"/>
      <c r="B652" s="210"/>
      <c r="C652" s="210"/>
      <c r="D652" s="210"/>
      <c r="E652" s="277"/>
      <c r="F652" s="279"/>
      <c r="G652" s="279"/>
      <c r="H652" s="279"/>
    </row>
    <row r="653" spans="1:8" ht="13.5" thickBot="1" x14ac:dyDescent="0.25">
      <c r="A653" s="210"/>
      <c r="B653" s="210"/>
      <c r="C653" s="210"/>
      <c r="D653" s="210"/>
      <c r="E653" s="277"/>
      <c r="F653" s="279"/>
      <c r="G653" s="279"/>
      <c r="H653" s="279"/>
    </row>
    <row r="654" spans="1:8" ht="13.5" thickBot="1" x14ac:dyDescent="0.25">
      <c r="A654" s="210"/>
      <c r="B654" s="210"/>
      <c r="C654" s="210"/>
      <c r="D654" s="210"/>
      <c r="E654" s="277"/>
      <c r="F654" s="279"/>
      <c r="G654" s="279"/>
      <c r="H654" s="279"/>
    </row>
    <row r="655" spans="1:8" ht="13.5" thickBot="1" x14ac:dyDescent="0.25">
      <c r="A655" s="210"/>
      <c r="B655" s="210"/>
      <c r="C655" s="210"/>
      <c r="D655" s="210"/>
      <c r="E655" s="277"/>
      <c r="F655" s="279"/>
      <c r="G655" s="279"/>
      <c r="H655" s="279"/>
    </row>
    <row r="656" spans="1:8" ht="13.5" thickBot="1" x14ac:dyDescent="0.25">
      <c r="A656" s="210"/>
      <c r="B656" s="210"/>
      <c r="C656" s="210"/>
      <c r="D656" s="210"/>
      <c r="E656" s="277"/>
      <c r="F656" s="279"/>
      <c r="G656" s="279"/>
      <c r="H656" s="279"/>
    </row>
    <row r="657" spans="1:8" ht="13.5" thickBot="1" x14ac:dyDescent="0.25">
      <c r="A657" s="210"/>
      <c r="B657" s="210"/>
      <c r="C657" s="210"/>
      <c r="D657" s="210"/>
      <c r="E657" s="277"/>
      <c r="F657" s="279"/>
      <c r="G657" s="279"/>
      <c r="H657" s="279"/>
    </row>
    <row r="658" spans="1:8" ht="13.5" thickBot="1" x14ac:dyDescent="0.25">
      <c r="A658" s="210"/>
      <c r="B658" s="210"/>
      <c r="C658" s="210"/>
      <c r="D658" s="210"/>
      <c r="E658" s="277"/>
      <c r="F658" s="279"/>
      <c r="G658" s="279"/>
      <c r="H658" s="279"/>
    </row>
    <row r="659" spans="1:8" ht="13.5" thickBot="1" x14ac:dyDescent="0.25">
      <c r="A659" s="210"/>
      <c r="B659" s="210"/>
      <c r="C659" s="210"/>
      <c r="D659" s="210"/>
      <c r="E659" s="277"/>
      <c r="F659" s="279"/>
      <c r="G659" s="279"/>
      <c r="H659" s="279"/>
    </row>
    <row r="660" spans="1:8" ht="13.5" thickBot="1" x14ac:dyDescent="0.25">
      <c r="A660" s="210"/>
      <c r="B660" s="210"/>
      <c r="C660" s="210"/>
      <c r="D660" s="210"/>
      <c r="E660" s="277"/>
      <c r="F660" s="279"/>
      <c r="G660" s="279"/>
      <c r="H660" s="279"/>
    </row>
    <row r="661" spans="1:8" ht="13.5" thickBot="1" x14ac:dyDescent="0.25">
      <c r="A661" s="210"/>
      <c r="B661" s="210"/>
      <c r="C661" s="210"/>
      <c r="D661" s="210"/>
      <c r="E661" s="277"/>
      <c r="F661" s="279"/>
      <c r="G661" s="279"/>
      <c r="H661" s="279"/>
    </row>
    <row r="662" spans="1:8" ht="13.5" thickBot="1" x14ac:dyDescent="0.25">
      <c r="A662" s="210"/>
      <c r="B662" s="210"/>
      <c r="C662" s="210"/>
      <c r="D662" s="210"/>
      <c r="E662" s="277"/>
      <c r="F662" s="279"/>
      <c r="G662" s="279"/>
      <c r="H662" s="279"/>
    </row>
    <row r="663" spans="1:8" ht="13.5" thickBot="1" x14ac:dyDescent="0.25">
      <c r="A663" s="210"/>
      <c r="B663" s="210"/>
      <c r="C663" s="210"/>
      <c r="D663" s="210"/>
      <c r="E663" s="277"/>
      <c r="F663" s="279"/>
      <c r="G663" s="279"/>
      <c r="H663" s="279"/>
    </row>
    <row r="664" spans="1:8" ht="13.5" thickBot="1" x14ac:dyDescent="0.25">
      <c r="A664" s="210"/>
      <c r="B664" s="210"/>
      <c r="C664" s="210"/>
      <c r="D664" s="210"/>
      <c r="E664" s="277"/>
      <c r="F664" s="279"/>
      <c r="G664" s="279"/>
      <c r="H664" s="279"/>
    </row>
    <row r="665" spans="1:8" ht="13.5" thickBot="1" x14ac:dyDescent="0.25">
      <c r="A665" s="210"/>
      <c r="B665" s="210"/>
      <c r="C665" s="210"/>
      <c r="D665" s="210"/>
      <c r="E665" s="277"/>
      <c r="F665" s="279"/>
      <c r="G665" s="279"/>
      <c r="H665" s="279"/>
    </row>
    <row r="666" spans="1:8" ht="13.5" thickBot="1" x14ac:dyDescent="0.25">
      <c r="A666" s="210"/>
      <c r="B666" s="210"/>
      <c r="C666" s="210"/>
      <c r="D666" s="210"/>
      <c r="E666" s="277"/>
      <c r="F666" s="279"/>
      <c r="G666" s="279"/>
      <c r="H666" s="279"/>
    </row>
    <row r="667" spans="1:8" ht="13.5" thickBot="1" x14ac:dyDescent="0.25">
      <c r="A667" s="210"/>
      <c r="B667" s="210"/>
      <c r="C667" s="210"/>
      <c r="D667" s="210"/>
      <c r="E667" s="277"/>
      <c r="F667" s="279"/>
      <c r="G667" s="279"/>
      <c r="H667" s="279"/>
    </row>
    <row r="668" spans="1:8" ht="13.5" thickBot="1" x14ac:dyDescent="0.25">
      <c r="A668" s="210"/>
      <c r="B668" s="210"/>
      <c r="C668" s="210"/>
      <c r="D668" s="210"/>
      <c r="E668" s="277"/>
      <c r="F668" s="279"/>
      <c r="G668" s="279"/>
      <c r="H668" s="279"/>
    </row>
    <row r="669" spans="1:8" ht="13.5" thickBot="1" x14ac:dyDescent="0.25">
      <c r="A669" s="210"/>
      <c r="B669" s="210"/>
      <c r="C669" s="210"/>
      <c r="D669" s="210"/>
      <c r="E669" s="277"/>
      <c r="F669" s="279"/>
      <c r="G669" s="279"/>
      <c r="H669" s="279"/>
    </row>
    <row r="670" spans="1:8" ht="13.5" thickBot="1" x14ac:dyDescent="0.25">
      <c r="A670" s="210"/>
      <c r="B670" s="210"/>
      <c r="C670" s="210"/>
      <c r="D670" s="210"/>
      <c r="E670" s="277"/>
      <c r="F670" s="279"/>
      <c r="G670" s="279"/>
      <c r="H670" s="279"/>
    </row>
    <row r="671" spans="1:8" ht="13.5" thickBot="1" x14ac:dyDescent="0.25">
      <c r="A671" s="210"/>
      <c r="B671" s="210"/>
      <c r="C671" s="210"/>
      <c r="D671" s="210"/>
      <c r="E671" s="277"/>
      <c r="F671" s="279"/>
      <c r="G671" s="279"/>
      <c r="H671" s="279"/>
    </row>
    <row r="672" spans="1:8" ht="13.5" thickBot="1" x14ac:dyDescent="0.25">
      <c r="A672" s="210"/>
      <c r="B672" s="210"/>
      <c r="C672" s="210"/>
      <c r="D672" s="210"/>
      <c r="E672" s="277"/>
      <c r="F672" s="279"/>
      <c r="G672" s="279"/>
      <c r="H672" s="279"/>
    </row>
    <row r="673" spans="1:8" ht="13.5" thickBot="1" x14ac:dyDescent="0.25">
      <c r="A673" s="210"/>
      <c r="B673" s="210"/>
      <c r="C673" s="210"/>
      <c r="D673" s="210"/>
      <c r="E673" s="277"/>
      <c r="F673" s="279"/>
      <c r="G673" s="279"/>
      <c r="H673" s="279"/>
    </row>
    <row r="674" spans="1:8" ht="13.5" thickBot="1" x14ac:dyDescent="0.25">
      <c r="A674" s="210"/>
      <c r="B674" s="210"/>
      <c r="C674" s="210"/>
      <c r="D674" s="210"/>
      <c r="E674" s="277"/>
      <c r="F674" s="279"/>
      <c r="G674" s="279"/>
      <c r="H674" s="279"/>
    </row>
    <row r="675" spans="1:8" ht="13.5" thickBot="1" x14ac:dyDescent="0.25">
      <c r="A675" s="210"/>
      <c r="B675" s="210"/>
      <c r="C675" s="210"/>
      <c r="D675" s="210"/>
      <c r="E675" s="277"/>
      <c r="F675" s="279"/>
      <c r="G675" s="279"/>
      <c r="H675" s="279"/>
    </row>
    <row r="676" spans="1:8" ht="13.5" thickBot="1" x14ac:dyDescent="0.25">
      <c r="A676" s="210"/>
      <c r="B676" s="210"/>
      <c r="C676" s="210"/>
      <c r="D676" s="210"/>
      <c r="E676" s="277"/>
      <c r="F676" s="279"/>
      <c r="G676" s="279"/>
      <c r="H676" s="279"/>
    </row>
    <row r="677" spans="1:8" ht="13.5" thickBot="1" x14ac:dyDescent="0.25">
      <c r="A677" s="210"/>
      <c r="B677" s="210"/>
      <c r="C677" s="210"/>
      <c r="D677" s="210"/>
      <c r="E677" s="277"/>
      <c r="F677" s="279"/>
      <c r="G677" s="279"/>
      <c r="H677" s="279"/>
    </row>
    <row r="678" spans="1:8" ht="13.5" thickBot="1" x14ac:dyDescent="0.25">
      <c r="A678" s="210"/>
      <c r="B678" s="210"/>
      <c r="C678" s="210"/>
      <c r="D678" s="210"/>
      <c r="E678" s="277"/>
      <c r="F678" s="279"/>
      <c r="G678" s="279"/>
      <c r="H678" s="279"/>
    </row>
    <row r="679" spans="1:8" ht="13.5" thickBot="1" x14ac:dyDescent="0.25">
      <c r="A679" s="210"/>
      <c r="B679" s="210"/>
      <c r="C679" s="210"/>
      <c r="D679" s="210"/>
      <c r="E679" s="277"/>
      <c r="F679" s="279"/>
      <c r="G679" s="279"/>
      <c r="H679" s="279"/>
    </row>
    <row r="680" spans="1:8" ht="13.5" thickBot="1" x14ac:dyDescent="0.25">
      <c r="A680" s="210"/>
      <c r="B680" s="210"/>
      <c r="C680" s="210"/>
      <c r="D680" s="210"/>
      <c r="E680" s="277"/>
      <c r="F680" s="279"/>
      <c r="G680" s="279"/>
      <c r="H680" s="279"/>
    </row>
    <row r="681" spans="1:8" ht="13.5" thickBot="1" x14ac:dyDescent="0.25">
      <c r="A681" s="210"/>
      <c r="B681" s="210"/>
      <c r="C681" s="210"/>
      <c r="D681" s="210"/>
      <c r="E681" s="277"/>
      <c r="F681" s="279"/>
      <c r="G681" s="279"/>
      <c r="H681" s="279"/>
    </row>
    <row r="682" spans="1:8" ht="13.5" thickBot="1" x14ac:dyDescent="0.25">
      <c r="A682" s="210"/>
      <c r="B682" s="210"/>
      <c r="C682" s="210"/>
      <c r="D682" s="210"/>
      <c r="E682" s="277"/>
      <c r="F682" s="279"/>
      <c r="G682" s="279"/>
      <c r="H682" s="279"/>
    </row>
    <row r="683" spans="1:8" ht="13.5" thickBot="1" x14ac:dyDescent="0.25">
      <c r="A683" s="210"/>
      <c r="B683" s="210"/>
      <c r="C683" s="210"/>
      <c r="D683" s="210"/>
      <c r="E683" s="277"/>
      <c r="F683" s="279"/>
      <c r="G683" s="279"/>
      <c r="H683" s="279"/>
    </row>
    <row r="684" spans="1:8" ht="13.5" thickBot="1" x14ac:dyDescent="0.25">
      <c r="A684" s="210"/>
      <c r="B684" s="210"/>
      <c r="C684" s="210"/>
      <c r="D684" s="210"/>
      <c r="E684" s="277"/>
      <c r="F684" s="279"/>
      <c r="G684" s="279"/>
      <c r="H684" s="279"/>
    </row>
    <row r="685" spans="1:8" ht="13.5" thickBot="1" x14ac:dyDescent="0.25">
      <c r="A685" s="210"/>
      <c r="B685" s="210"/>
      <c r="C685" s="210"/>
      <c r="D685" s="210"/>
      <c r="E685" s="277"/>
      <c r="F685" s="279"/>
      <c r="G685" s="279"/>
      <c r="H685" s="279"/>
    </row>
    <row r="686" spans="1:8" ht="13.5" thickBot="1" x14ac:dyDescent="0.25">
      <c r="A686" s="210"/>
      <c r="B686" s="210"/>
      <c r="C686" s="210"/>
      <c r="D686" s="210"/>
      <c r="E686" s="277"/>
      <c r="F686" s="279"/>
      <c r="G686" s="279"/>
      <c r="H686" s="279"/>
    </row>
    <row r="687" spans="1:8" ht="13.5" thickBot="1" x14ac:dyDescent="0.25">
      <c r="A687" s="210"/>
      <c r="B687" s="210"/>
      <c r="C687" s="210"/>
      <c r="D687" s="210"/>
      <c r="E687" s="277"/>
      <c r="F687" s="279"/>
      <c r="G687" s="279"/>
      <c r="H687" s="279"/>
    </row>
    <row r="688" spans="1:8" ht="13.5" thickBot="1" x14ac:dyDescent="0.25">
      <c r="A688" s="210"/>
      <c r="B688" s="210"/>
      <c r="C688" s="210"/>
      <c r="D688" s="210"/>
      <c r="E688" s="277"/>
      <c r="F688" s="279"/>
      <c r="G688" s="279"/>
      <c r="H688" s="279"/>
    </row>
    <row r="689" spans="1:8" ht="13.5" thickBot="1" x14ac:dyDescent="0.25">
      <c r="A689" s="210"/>
      <c r="B689" s="210"/>
      <c r="C689" s="210"/>
      <c r="D689" s="210"/>
      <c r="E689" s="277"/>
      <c r="F689" s="279"/>
      <c r="G689" s="279"/>
      <c r="H689" s="279"/>
    </row>
    <row r="690" spans="1:8" ht="13.5" thickBot="1" x14ac:dyDescent="0.25">
      <c r="A690" s="210"/>
      <c r="B690" s="210"/>
      <c r="C690" s="210"/>
      <c r="D690" s="210"/>
      <c r="E690" s="277"/>
      <c r="F690" s="279"/>
      <c r="G690" s="279"/>
      <c r="H690" s="279"/>
    </row>
    <row r="691" spans="1:8" ht="13.5" thickBot="1" x14ac:dyDescent="0.25">
      <c r="A691" s="210"/>
      <c r="B691" s="210"/>
      <c r="C691" s="210"/>
      <c r="D691" s="210"/>
      <c r="E691" s="277"/>
      <c r="F691" s="279"/>
      <c r="G691" s="279"/>
      <c r="H691" s="279"/>
    </row>
    <row r="692" spans="1:8" ht="13.5" thickBot="1" x14ac:dyDescent="0.25">
      <c r="A692" s="210"/>
      <c r="B692" s="210"/>
      <c r="C692" s="210"/>
      <c r="D692" s="210"/>
      <c r="E692" s="277"/>
      <c r="F692" s="279"/>
      <c r="G692" s="279"/>
      <c r="H692" s="279"/>
    </row>
    <row r="693" spans="1:8" ht="13.5" thickBot="1" x14ac:dyDescent="0.25">
      <c r="A693" s="210"/>
      <c r="B693" s="210"/>
      <c r="C693" s="210"/>
      <c r="D693" s="210"/>
      <c r="E693" s="277"/>
      <c r="F693" s="279"/>
      <c r="G693" s="279"/>
      <c r="H693" s="279"/>
    </row>
    <row r="694" spans="1:8" ht="13.5" thickBot="1" x14ac:dyDescent="0.25">
      <c r="A694" s="210"/>
      <c r="B694" s="210"/>
      <c r="C694" s="210"/>
      <c r="D694" s="210"/>
      <c r="E694" s="277"/>
      <c r="F694" s="279"/>
      <c r="G694" s="279"/>
      <c r="H694" s="279"/>
    </row>
    <row r="695" spans="1:8" ht="13.5" thickBot="1" x14ac:dyDescent="0.25">
      <c r="A695" s="210"/>
      <c r="B695" s="210"/>
      <c r="C695" s="210"/>
      <c r="D695" s="210"/>
      <c r="E695" s="277"/>
      <c r="F695" s="279"/>
      <c r="G695" s="279"/>
      <c r="H695" s="279"/>
    </row>
    <row r="696" spans="1:8" ht="13.5" thickBot="1" x14ac:dyDescent="0.25">
      <c r="A696" s="210"/>
      <c r="B696" s="210"/>
      <c r="C696" s="210"/>
      <c r="D696" s="210"/>
      <c r="E696" s="277"/>
      <c r="F696" s="279"/>
      <c r="G696" s="279"/>
      <c r="H696" s="279"/>
    </row>
    <row r="697" spans="1:8" ht="13.5" thickBot="1" x14ac:dyDescent="0.25">
      <c r="A697" s="210"/>
      <c r="B697" s="210"/>
      <c r="C697" s="210"/>
      <c r="D697" s="210"/>
      <c r="E697" s="277"/>
      <c r="F697" s="279"/>
      <c r="G697" s="279"/>
      <c r="H697" s="279"/>
    </row>
    <row r="698" spans="1:8" ht="13.5" thickBot="1" x14ac:dyDescent="0.25">
      <c r="A698" s="210"/>
      <c r="B698" s="210"/>
      <c r="C698" s="210"/>
      <c r="D698" s="210"/>
      <c r="E698" s="277"/>
      <c r="F698" s="279"/>
      <c r="G698" s="279"/>
      <c r="H698" s="279"/>
    </row>
    <row r="699" spans="1:8" ht="13.5" thickBot="1" x14ac:dyDescent="0.25">
      <c r="A699" s="210"/>
      <c r="B699" s="210"/>
      <c r="C699" s="210"/>
      <c r="D699" s="210"/>
      <c r="E699" s="277"/>
      <c r="F699" s="279"/>
      <c r="G699" s="279"/>
      <c r="H699" s="279"/>
    </row>
    <row r="700" spans="1:8" ht="13.5" thickBot="1" x14ac:dyDescent="0.25">
      <c r="A700" s="210"/>
      <c r="B700" s="210"/>
      <c r="C700" s="210"/>
      <c r="D700" s="210"/>
      <c r="E700" s="277"/>
      <c r="F700" s="279"/>
      <c r="G700" s="279"/>
      <c r="H700" s="279"/>
    </row>
    <row r="701" spans="1:8" ht="13.5" thickBot="1" x14ac:dyDescent="0.25">
      <c r="A701" s="210"/>
      <c r="B701" s="210"/>
      <c r="C701" s="210"/>
      <c r="D701" s="210"/>
      <c r="E701" s="277"/>
      <c r="F701" s="279"/>
      <c r="G701" s="279"/>
      <c r="H701" s="279"/>
    </row>
    <row r="702" spans="1:8" ht="13.5" thickBot="1" x14ac:dyDescent="0.25">
      <c r="A702" s="210"/>
      <c r="B702" s="210"/>
      <c r="C702" s="210"/>
      <c r="D702" s="210"/>
      <c r="E702" s="277"/>
      <c r="F702" s="279"/>
      <c r="G702" s="279"/>
      <c r="H702" s="279"/>
    </row>
    <row r="703" spans="1:8" ht="13.5" thickBot="1" x14ac:dyDescent="0.25">
      <c r="A703" s="210"/>
      <c r="B703" s="210"/>
      <c r="C703" s="210"/>
      <c r="D703" s="210"/>
      <c r="E703" s="277"/>
      <c r="F703" s="279"/>
      <c r="G703" s="279"/>
      <c r="H703" s="279"/>
    </row>
    <row r="704" spans="1:8" ht="13.5" thickBot="1" x14ac:dyDescent="0.25">
      <c r="A704" s="210"/>
      <c r="B704" s="210"/>
      <c r="C704" s="210"/>
      <c r="D704" s="210"/>
      <c r="E704" s="277"/>
      <c r="F704" s="279"/>
      <c r="G704" s="279"/>
      <c r="H704" s="279"/>
    </row>
    <row r="705" spans="1:8" ht="13.5" thickBot="1" x14ac:dyDescent="0.25">
      <c r="A705" s="210"/>
      <c r="B705" s="210"/>
      <c r="C705" s="210"/>
      <c r="D705" s="210"/>
      <c r="E705" s="277"/>
      <c r="F705" s="279"/>
      <c r="G705" s="279"/>
      <c r="H705" s="279"/>
    </row>
    <row r="706" spans="1:8" ht="13.5" thickBot="1" x14ac:dyDescent="0.25">
      <c r="A706" s="210"/>
      <c r="B706" s="210"/>
      <c r="C706" s="210"/>
      <c r="D706" s="210"/>
      <c r="E706" s="277"/>
      <c r="F706" s="279"/>
      <c r="G706" s="279"/>
      <c r="H706" s="279"/>
    </row>
    <row r="707" spans="1:8" ht="13.5" thickBot="1" x14ac:dyDescent="0.25">
      <c r="A707" s="210"/>
      <c r="B707" s="210"/>
      <c r="C707" s="210"/>
      <c r="D707" s="210"/>
      <c r="E707" s="277"/>
      <c r="F707" s="279"/>
      <c r="G707" s="279"/>
      <c r="H707" s="279"/>
    </row>
    <row r="708" spans="1:8" ht="13.5" thickBot="1" x14ac:dyDescent="0.25">
      <c r="A708" s="210"/>
      <c r="B708" s="210"/>
      <c r="C708" s="210"/>
      <c r="D708" s="210"/>
      <c r="E708" s="277"/>
      <c r="F708" s="279"/>
      <c r="G708" s="279"/>
      <c r="H708" s="279"/>
    </row>
    <row r="709" spans="1:8" ht="13.5" thickBot="1" x14ac:dyDescent="0.25">
      <c r="A709" s="210"/>
      <c r="B709" s="210"/>
      <c r="C709" s="210"/>
      <c r="D709" s="210"/>
      <c r="E709" s="277"/>
      <c r="F709" s="279"/>
      <c r="G709" s="279"/>
      <c r="H709" s="279"/>
    </row>
    <row r="710" spans="1:8" ht="13.5" thickBot="1" x14ac:dyDescent="0.25">
      <c r="A710" s="210"/>
      <c r="B710" s="210"/>
      <c r="C710" s="210"/>
      <c r="D710" s="210"/>
      <c r="E710" s="277"/>
      <c r="F710" s="279"/>
      <c r="G710" s="279"/>
      <c r="H710" s="279"/>
    </row>
    <row r="711" spans="1:8" ht="13.5" thickBot="1" x14ac:dyDescent="0.25">
      <c r="A711" s="210"/>
      <c r="B711" s="210"/>
      <c r="C711" s="210"/>
      <c r="D711" s="210"/>
      <c r="E711" s="277"/>
      <c r="F711" s="279"/>
      <c r="G711" s="279"/>
      <c r="H711" s="279"/>
    </row>
    <row r="712" spans="1:8" ht="13.5" thickBot="1" x14ac:dyDescent="0.25">
      <c r="A712" s="210"/>
      <c r="B712" s="210"/>
      <c r="C712" s="210"/>
      <c r="D712" s="210"/>
      <c r="E712" s="277"/>
      <c r="F712" s="279"/>
      <c r="G712" s="279"/>
      <c r="H712" s="279"/>
    </row>
    <row r="713" spans="1:8" ht="13.5" thickBot="1" x14ac:dyDescent="0.25">
      <c r="A713" s="210"/>
      <c r="B713" s="210"/>
      <c r="C713" s="210"/>
      <c r="D713" s="210"/>
      <c r="E713" s="277"/>
      <c r="F713" s="279"/>
      <c r="G713" s="279"/>
      <c r="H713" s="279"/>
    </row>
    <row r="714" spans="1:8" ht="13.5" thickBot="1" x14ac:dyDescent="0.25">
      <c r="A714" s="210"/>
      <c r="B714" s="210"/>
      <c r="C714" s="210"/>
      <c r="D714" s="210"/>
      <c r="E714" s="277"/>
      <c r="F714" s="279"/>
      <c r="G714" s="279"/>
      <c r="H714" s="279"/>
    </row>
    <row r="715" spans="1:8" ht="13.5" thickBot="1" x14ac:dyDescent="0.25">
      <c r="A715" s="210"/>
      <c r="B715" s="210"/>
      <c r="C715" s="210"/>
      <c r="D715" s="210"/>
      <c r="E715" s="277"/>
      <c r="F715" s="279"/>
      <c r="G715" s="279"/>
      <c r="H715" s="279"/>
    </row>
    <row r="716" spans="1:8" ht="13.5" thickBot="1" x14ac:dyDescent="0.25">
      <c r="A716" s="210"/>
      <c r="B716" s="210"/>
      <c r="C716" s="210"/>
      <c r="D716" s="210"/>
      <c r="E716" s="277"/>
      <c r="F716" s="279"/>
      <c r="G716" s="279"/>
      <c r="H716" s="279"/>
    </row>
    <row r="717" spans="1:8" ht="13.5" thickBot="1" x14ac:dyDescent="0.25">
      <c r="A717" s="210"/>
      <c r="B717" s="210"/>
      <c r="C717" s="210"/>
      <c r="D717" s="210"/>
      <c r="E717" s="277"/>
      <c r="F717" s="279"/>
      <c r="G717" s="279"/>
      <c r="H717" s="279"/>
    </row>
    <row r="718" spans="1:8" ht="13.5" thickBot="1" x14ac:dyDescent="0.25">
      <c r="A718" s="210"/>
      <c r="B718" s="210"/>
      <c r="C718" s="210"/>
      <c r="D718" s="210"/>
      <c r="E718" s="277"/>
      <c r="F718" s="279"/>
      <c r="G718" s="279"/>
      <c r="H718" s="279"/>
    </row>
    <row r="719" spans="1:8" ht="13.5" thickBot="1" x14ac:dyDescent="0.25">
      <c r="A719" s="210"/>
      <c r="B719" s="210"/>
      <c r="C719" s="210"/>
      <c r="D719" s="210"/>
      <c r="E719" s="277"/>
      <c r="F719" s="279"/>
      <c r="G719" s="279"/>
      <c r="H719" s="279"/>
    </row>
    <row r="720" spans="1:8" ht="13.5" thickBot="1" x14ac:dyDescent="0.25">
      <c r="A720" s="210"/>
      <c r="B720" s="210"/>
      <c r="C720" s="210"/>
      <c r="D720" s="210"/>
      <c r="E720" s="277"/>
      <c r="F720" s="279"/>
      <c r="G720" s="279"/>
      <c r="H720" s="279"/>
    </row>
    <row r="721" spans="1:8" ht="13.5" thickBot="1" x14ac:dyDescent="0.25">
      <c r="A721" s="210"/>
      <c r="B721" s="210"/>
      <c r="C721" s="210"/>
      <c r="D721" s="210"/>
      <c r="E721" s="277"/>
      <c r="F721" s="279"/>
      <c r="G721" s="279"/>
      <c r="H721" s="279"/>
    </row>
    <row r="722" spans="1:8" ht="13.5" thickBot="1" x14ac:dyDescent="0.25">
      <c r="A722" s="210"/>
      <c r="B722" s="210"/>
      <c r="C722" s="210"/>
      <c r="D722" s="210"/>
      <c r="E722" s="277"/>
      <c r="F722" s="279"/>
      <c r="G722" s="279"/>
      <c r="H722" s="279"/>
    </row>
    <row r="723" spans="1:8" ht="13.5" thickBot="1" x14ac:dyDescent="0.25">
      <c r="A723" s="210"/>
      <c r="B723" s="210"/>
      <c r="C723" s="210"/>
      <c r="D723" s="210"/>
      <c r="E723" s="277"/>
      <c r="F723" s="279"/>
      <c r="G723" s="279"/>
      <c r="H723" s="279"/>
    </row>
    <row r="724" spans="1:8" ht="13.5" thickBot="1" x14ac:dyDescent="0.25">
      <c r="A724" s="210"/>
      <c r="B724" s="210"/>
      <c r="C724" s="210"/>
      <c r="D724" s="210"/>
      <c r="E724" s="277"/>
      <c r="F724" s="279"/>
      <c r="G724" s="279"/>
      <c r="H724" s="279"/>
    </row>
    <row r="725" spans="1:8" ht="13.5" thickBot="1" x14ac:dyDescent="0.25">
      <c r="A725" s="210"/>
      <c r="B725" s="210"/>
      <c r="C725" s="210"/>
      <c r="D725" s="210"/>
      <c r="E725" s="277"/>
      <c r="F725" s="279"/>
      <c r="G725" s="279"/>
      <c r="H725" s="279"/>
    </row>
    <row r="726" spans="1:8" ht="13.5" thickBot="1" x14ac:dyDescent="0.25">
      <c r="A726" s="210"/>
      <c r="B726" s="210"/>
      <c r="C726" s="210"/>
      <c r="D726" s="210"/>
      <c r="E726" s="277"/>
      <c r="F726" s="279"/>
      <c r="G726" s="279"/>
      <c r="H726" s="279"/>
    </row>
    <row r="727" spans="1:8" ht="13.5" thickBot="1" x14ac:dyDescent="0.25">
      <c r="A727" s="210"/>
      <c r="B727" s="210"/>
      <c r="C727" s="210"/>
      <c r="D727" s="210"/>
      <c r="E727" s="277"/>
      <c r="F727" s="279"/>
      <c r="G727" s="279"/>
      <c r="H727" s="279"/>
    </row>
    <row r="728" spans="1:8" ht="13.5" thickBot="1" x14ac:dyDescent="0.25">
      <c r="A728" s="210"/>
      <c r="B728" s="210"/>
      <c r="C728" s="210"/>
      <c r="D728" s="210"/>
      <c r="E728" s="277"/>
      <c r="F728" s="279"/>
      <c r="G728" s="279"/>
      <c r="H728" s="279"/>
    </row>
    <row r="729" spans="1:8" ht="13.5" thickBot="1" x14ac:dyDescent="0.25">
      <c r="A729" s="210"/>
      <c r="B729" s="210"/>
      <c r="C729" s="210"/>
      <c r="D729" s="210"/>
      <c r="E729" s="277"/>
      <c r="F729" s="279"/>
      <c r="G729" s="279"/>
      <c r="H729" s="279"/>
    </row>
    <row r="730" spans="1:8" ht="13.5" thickBot="1" x14ac:dyDescent="0.25">
      <c r="A730" s="210"/>
      <c r="B730" s="210"/>
      <c r="C730" s="210"/>
      <c r="D730" s="210"/>
      <c r="E730" s="277"/>
      <c r="F730" s="279"/>
      <c r="G730" s="279"/>
      <c r="H730" s="279"/>
    </row>
    <row r="731" spans="1:8" ht="13.5" thickBot="1" x14ac:dyDescent="0.25">
      <c r="A731" s="210"/>
      <c r="B731" s="210"/>
      <c r="C731" s="210"/>
      <c r="D731" s="210"/>
      <c r="E731" s="277"/>
      <c r="F731" s="279"/>
      <c r="G731" s="279"/>
      <c r="H731" s="279"/>
    </row>
    <row r="732" spans="1:8" ht="13.5" thickBot="1" x14ac:dyDescent="0.25">
      <c r="A732" s="210"/>
      <c r="B732" s="210"/>
      <c r="C732" s="210"/>
      <c r="D732" s="210"/>
      <c r="E732" s="277"/>
      <c r="F732" s="279"/>
      <c r="G732" s="279"/>
      <c r="H732" s="279"/>
    </row>
    <row r="733" spans="1:8" ht="13.5" thickBot="1" x14ac:dyDescent="0.25">
      <c r="A733" s="210"/>
      <c r="B733" s="210"/>
      <c r="C733" s="210"/>
      <c r="D733" s="210"/>
      <c r="E733" s="277"/>
      <c r="F733" s="279"/>
      <c r="G733" s="279"/>
      <c r="H733" s="279"/>
    </row>
    <row r="734" spans="1:8" ht="13.5" thickBot="1" x14ac:dyDescent="0.25">
      <c r="A734" s="210"/>
      <c r="B734" s="210"/>
      <c r="C734" s="210"/>
      <c r="D734" s="210"/>
      <c r="E734" s="277"/>
      <c r="F734" s="279"/>
      <c r="G734" s="279"/>
      <c r="H734" s="279"/>
    </row>
    <row r="735" spans="1:8" ht="13.5" thickBot="1" x14ac:dyDescent="0.25">
      <c r="A735" s="210"/>
      <c r="B735" s="210"/>
      <c r="C735" s="210"/>
      <c r="D735" s="210"/>
      <c r="E735" s="277"/>
      <c r="F735" s="279"/>
      <c r="G735" s="279"/>
      <c r="H735" s="279"/>
    </row>
    <row r="736" spans="1:8" ht="13.5" thickBot="1" x14ac:dyDescent="0.25">
      <c r="A736" s="210"/>
      <c r="B736" s="210"/>
      <c r="C736" s="210"/>
      <c r="D736" s="210"/>
      <c r="E736" s="277"/>
      <c r="F736" s="279"/>
      <c r="G736" s="279"/>
      <c r="H736" s="279"/>
    </row>
    <row r="737" spans="1:8" ht="13.5" thickBot="1" x14ac:dyDescent="0.25">
      <c r="A737" s="210"/>
      <c r="B737" s="210"/>
      <c r="C737" s="210"/>
      <c r="D737" s="210"/>
      <c r="E737" s="277"/>
      <c r="F737" s="279"/>
      <c r="G737" s="279"/>
      <c r="H737" s="279"/>
    </row>
    <row r="738" spans="1:8" ht="13.5" thickBot="1" x14ac:dyDescent="0.25">
      <c r="A738" s="210"/>
      <c r="B738" s="210"/>
      <c r="C738" s="210"/>
      <c r="D738" s="210"/>
      <c r="E738" s="277"/>
      <c r="F738" s="279"/>
      <c r="G738" s="279"/>
      <c r="H738" s="279"/>
    </row>
    <row r="739" spans="1:8" ht="13.5" thickBot="1" x14ac:dyDescent="0.25">
      <c r="A739" s="210"/>
      <c r="B739" s="210"/>
      <c r="C739" s="210"/>
      <c r="D739" s="210"/>
      <c r="E739" s="277"/>
      <c r="F739" s="279"/>
      <c r="G739" s="279"/>
      <c r="H739" s="279"/>
    </row>
    <row r="740" spans="1:8" ht="13.5" thickBot="1" x14ac:dyDescent="0.25">
      <c r="A740" s="210"/>
      <c r="B740" s="210"/>
      <c r="C740" s="210"/>
      <c r="D740" s="210"/>
      <c r="E740" s="277"/>
      <c r="F740" s="279"/>
      <c r="G740" s="279"/>
      <c r="H740" s="279"/>
    </row>
    <row r="741" spans="1:8" ht="13.5" thickBot="1" x14ac:dyDescent="0.25">
      <c r="A741" s="210"/>
      <c r="B741" s="210"/>
      <c r="C741" s="210"/>
      <c r="D741" s="210"/>
      <c r="E741" s="277"/>
      <c r="F741" s="279"/>
      <c r="G741" s="279"/>
      <c r="H741" s="279"/>
    </row>
    <row r="742" spans="1:8" ht="13.5" thickBot="1" x14ac:dyDescent="0.25">
      <c r="A742" s="210"/>
      <c r="B742" s="210"/>
      <c r="C742" s="210"/>
      <c r="D742" s="210"/>
      <c r="E742" s="277"/>
      <c r="F742" s="279"/>
      <c r="G742" s="279"/>
      <c r="H742" s="279"/>
    </row>
    <row r="743" spans="1:8" ht="13.5" thickBot="1" x14ac:dyDescent="0.25">
      <c r="A743" s="210"/>
      <c r="B743" s="210"/>
      <c r="C743" s="210"/>
      <c r="D743" s="210"/>
      <c r="E743" s="277"/>
      <c r="F743" s="279"/>
      <c r="G743" s="279"/>
      <c r="H743" s="279"/>
    </row>
    <row r="744" spans="1:8" ht="13.5" thickBot="1" x14ac:dyDescent="0.25">
      <c r="A744" s="210"/>
      <c r="B744" s="210"/>
      <c r="C744" s="210"/>
      <c r="D744" s="210"/>
      <c r="E744" s="277"/>
      <c r="F744" s="279"/>
      <c r="G744" s="279"/>
      <c r="H744" s="279"/>
    </row>
    <row r="745" spans="1:8" ht="13.5" thickBot="1" x14ac:dyDescent="0.25">
      <c r="A745" s="210"/>
      <c r="B745" s="210"/>
      <c r="C745" s="210"/>
      <c r="D745" s="210"/>
      <c r="E745" s="277"/>
      <c r="F745" s="279"/>
      <c r="G745" s="279"/>
      <c r="H745" s="279"/>
    </row>
    <row r="746" spans="1:8" ht="13.5" thickBot="1" x14ac:dyDescent="0.25">
      <c r="A746" s="210"/>
      <c r="B746" s="210"/>
      <c r="C746" s="210"/>
      <c r="D746" s="210"/>
      <c r="E746" s="277"/>
      <c r="F746" s="279"/>
      <c r="G746" s="279"/>
      <c r="H746" s="279"/>
    </row>
    <row r="747" spans="1:8" ht="13.5" thickBot="1" x14ac:dyDescent="0.25">
      <c r="A747" s="210"/>
      <c r="B747" s="210"/>
      <c r="C747" s="210"/>
      <c r="D747" s="210"/>
      <c r="E747" s="277"/>
      <c r="F747" s="279"/>
      <c r="G747" s="279"/>
      <c r="H747" s="279"/>
    </row>
    <row r="748" spans="1:8" ht="13.5" thickBot="1" x14ac:dyDescent="0.25">
      <c r="A748" s="210"/>
      <c r="B748" s="210"/>
      <c r="C748" s="210"/>
      <c r="D748" s="210"/>
      <c r="E748" s="277"/>
      <c r="F748" s="279"/>
      <c r="G748" s="279"/>
      <c r="H748" s="279"/>
    </row>
    <row r="749" spans="1:8" ht="13.5" thickBot="1" x14ac:dyDescent="0.25">
      <c r="A749" s="210"/>
      <c r="B749" s="210"/>
      <c r="C749" s="210"/>
      <c r="D749" s="210"/>
      <c r="E749" s="277"/>
      <c r="F749" s="279"/>
      <c r="G749" s="279"/>
      <c r="H749" s="279"/>
    </row>
    <row r="750" spans="1:8" ht="13.5" thickBot="1" x14ac:dyDescent="0.25">
      <c r="A750" s="210"/>
      <c r="B750" s="210"/>
      <c r="C750" s="210"/>
      <c r="D750" s="210"/>
      <c r="E750" s="277"/>
      <c r="F750" s="279"/>
      <c r="G750" s="279"/>
      <c r="H750" s="279"/>
    </row>
    <row r="751" spans="1:8" ht="13.5" thickBot="1" x14ac:dyDescent="0.25">
      <c r="A751" s="210"/>
      <c r="B751" s="210"/>
      <c r="C751" s="210"/>
      <c r="D751" s="210"/>
      <c r="E751" s="277"/>
      <c r="F751" s="279"/>
      <c r="G751" s="279"/>
      <c r="H751" s="279"/>
    </row>
    <row r="752" spans="1:8" ht="13.5" thickBot="1" x14ac:dyDescent="0.25">
      <c r="A752" s="210"/>
      <c r="B752" s="210"/>
      <c r="C752" s="210"/>
      <c r="D752" s="210"/>
      <c r="E752" s="277"/>
      <c r="F752" s="279"/>
      <c r="G752" s="279"/>
      <c r="H752" s="279"/>
    </row>
    <row r="753" spans="1:8" ht="13.5" thickBot="1" x14ac:dyDescent="0.25">
      <c r="A753" s="210"/>
      <c r="B753" s="210"/>
      <c r="C753" s="210"/>
      <c r="D753" s="210"/>
      <c r="E753" s="277"/>
      <c r="F753" s="279"/>
      <c r="G753" s="279"/>
      <c r="H753" s="279"/>
    </row>
    <row r="754" spans="1:8" ht="13.5" thickBot="1" x14ac:dyDescent="0.25">
      <c r="A754" s="210"/>
      <c r="B754" s="210"/>
      <c r="C754" s="210"/>
      <c r="D754" s="210"/>
      <c r="E754" s="277"/>
      <c r="F754" s="279"/>
      <c r="G754" s="279"/>
      <c r="H754" s="279"/>
    </row>
    <row r="755" spans="1:8" ht="13.5" thickBot="1" x14ac:dyDescent="0.25">
      <c r="A755" s="210"/>
      <c r="B755" s="210"/>
      <c r="C755" s="210"/>
      <c r="D755" s="210"/>
      <c r="E755" s="277"/>
      <c r="F755" s="279"/>
      <c r="G755" s="279"/>
      <c r="H755" s="279"/>
    </row>
    <row r="756" spans="1:8" ht="13.5" thickBot="1" x14ac:dyDescent="0.25">
      <c r="A756" s="210"/>
      <c r="B756" s="210"/>
      <c r="C756" s="210"/>
      <c r="D756" s="210"/>
      <c r="E756" s="277"/>
      <c r="F756" s="279"/>
      <c r="G756" s="279"/>
      <c r="H756" s="279"/>
    </row>
    <row r="757" spans="1:8" ht="13.5" thickBot="1" x14ac:dyDescent="0.25">
      <c r="A757" s="210"/>
      <c r="B757" s="210"/>
      <c r="C757" s="210"/>
      <c r="D757" s="210"/>
      <c r="E757" s="277"/>
      <c r="F757" s="279"/>
      <c r="G757" s="279"/>
      <c r="H757" s="279"/>
    </row>
    <row r="758" spans="1:8" ht="13.5" thickBot="1" x14ac:dyDescent="0.25">
      <c r="A758" s="210"/>
      <c r="B758" s="210"/>
      <c r="C758" s="210"/>
      <c r="D758" s="210"/>
      <c r="E758" s="277"/>
      <c r="F758" s="279"/>
      <c r="G758" s="279"/>
      <c r="H758" s="279"/>
    </row>
    <row r="759" spans="1:8" ht="13.5" thickBot="1" x14ac:dyDescent="0.25">
      <c r="A759" s="210"/>
      <c r="B759" s="210"/>
      <c r="C759" s="210"/>
      <c r="D759" s="210"/>
      <c r="E759" s="277"/>
      <c r="F759" s="279"/>
      <c r="G759" s="279"/>
      <c r="H759" s="279"/>
    </row>
    <row r="760" spans="1:8" ht="13.5" thickBot="1" x14ac:dyDescent="0.25">
      <c r="A760" s="210"/>
      <c r="B760" s="210"/>
      <c r="C760" s="210"/>
      <c r="D760" s="210"/>
      <c r="E760" s="277"/>
      <c r="F760" s="279"/>
      <c r="G760" s="279"/>
      <c r="H760" s="279"/>
    </row>
    <row r="761" spans="1:8" ht="13.5" thickBot="1" x14ac:dyDescent="0.25">
      <c r="A761" s="210"/>
      <c r="B761" s="210"/>
      <c r="C761" s="210"/>
      <c r="D761" s="210"/>
      <c r="E761" s="277"/>
      <c r="F761" s="279"/>
      <c r="G761" s="279"/>
      <c r="H761" s="279"/>
    </row>
    <row r="762" spans="1:8" ht="13.5" thickBot="1" x14ac:dyDescent="0.25">
      <c r="A762" s="210"/>
      <c r="B762" s="210"/>
      <c r="C762" s="210"/>
      <c r="D762" s="210"/>
      <c r="E762" s="277"/>
      <c r="F762" s="279"/>
      <c r="G762" s="279"/>
      <c r="H762" s="279"/>
    </row>
    <row r="763" spans="1:8" ht="13.5" thickBot="1" x14ac:dyDescent="0.25">
      <c r="A763" s="210"/>
      <c r="B763" s="210"/>
      <c r="C763" s="210"/>
      <c r="D763" s="210"/>
      <c r="E763" s="277"/>
      <c r="F763" s="279"/>
      <c r="G763" s="279"/>
      <c r="H763" s="279"/>
    </row>
    <row r="764" spans="1:8" ht="13.5" thickBot="1" x14ac:dyDescent="0.25">
      <c r="A764" s="210"/>
      <c r="B764" s="210"/>
      <c r="C764" s="210"/>
      <c r="D764" s="210"/>
      <c r="E764" s="277"/>
      <c r="F764" s="279"/>
      <c r="G764" s="279"/>
      <c r="H764" s="279"/>
    </row>
    <row r="765" spans="1:8" ht="13.5" thickBot="1" x14ac:dyDescent="0.25">
      <c r="A765" s="210"/>
      <c r="B765" s="210"/>
      <c r="C765" s="210"/>
      <c r="D765" s="210"/>
      <c r="E765" s="277"/>
      <c r="F765" s="279"/>
      <c r="G765" s="279"/>
      <c r="H765" s="279"/>
    </row>
    <row r="766" spans="1:8" ht="13.5" thickBot="1" x14ac:dyDescent="0.25">
      <c r="A766" s="210"/>
      <c r="B766" s="210"/>
      <c r="C766" s="210"/>
      <c r="D766" s="210"/>
      <c r="E766" s="277"/>
      <c r="F766" s="279"/>
      <c r="G766" s="279"/>
      <c r="H766" s="279"/>
    </row>
    <row r="767" spans="1:8" ht="13.5" thickBot="1" x14ac:dyDescent="0.25">
      <c r="A767" s="210"/>
      <c r="B767" s="210"/>
      <c r="C767" s="210"/>
      <c r="D767" s="210"/>
      <c r="E767" s="277"/>
      <c r="F767" s="279"/>
      <c r="G767" s="279"/>
      <c r="H767" s="279"/>
    </row>
    <row r="768" spans="1:8" ht="13.5" thickBot="1" x14ac:dyDescent="0.25">
      <c r="A768" s="210"/>
      <c r="B768" s="210"/>
      <c r="C768" s="210"/>
      <c r="D768" s="210"/>
      <c r="E768" s="277"/>
      <c r="F768" s="279"/>
      <c r="G768" s="279"/>
      <c r="H768" s="279"/>
    </row>
    <row r="769" spans="1:8" ht="13.5" thickBot="1" x14ac:dyDescent="0.25">
      <c r="A769" s="210"/>
      <c r="B769" s="210"/>
      <c r="C769" s="210"/>
      <c r="D769" s="210"/>
      <c r="E769" s="277"/>
      <c r="F769" s="279"/>
      <c r="G769" s="279"/>
      <c r="H769" s="279"/>
    </row>
    <row r="770" spans="1:8" ht="13.5" thickBot="1" x14ac:dyDescent="0.25">
      <c r="A770" s="210"/>
      <c r="B770" s="210"/>
      <c r="C770" s="210"/>
      <c r="D770" s="210"/>
      <c r="E770" s="277"/>
      <c r="F770" s="279"/>
      <c r="G770" s="279"/>
      <c r="H770" s="279"/>
    </row>
    <row r="771" spans="1:8" ht="13.5" thickBot="1" x14ac:dyDescent="0.25">
      <c r="A771" s="210"/>
      <c r="B771" s="210"/>
      <c r="C771" s="210"/>
      <c r="D771" s="210"/>
      <c r="E771" s="277"/>
      <c r="F771" s="279"/>
      <c r="G771" s="279"/>
      <c r="H771" s="279"/>
    </row>
    <row r="772" spans="1:8" ht="13.5" thickBot="1" x14ac:dyDescent="0.25">
      <c r="A772" s="210"/>
      <c r="B772" s="210"/>
      <c r="C772" s="210"/>
      <c r="D772" s="210"/>
      <c r="E772" s="277"/>
      <c r="F772" s="279"/>
      <c r="G772" s="279"/>
      <c r="H772" s="279"/>
    </row>
    <row r="773" spans="1:8" ht="13.5" thickBot="1" x14ac:dyDescent="0.25">
      <c r="A773" s="210"/>
      <c r="B773" s="210"/>
      <c r="C773" s="210"/>
      <c r="D773" s="210"/>
      <c r="E773" s="277"/>
      <c r="F773" s="279"/>
      <c r="G773" s="279"/>
      <c r="H773" s="279"/>
    </row>
    <row r="774" spans="1:8" ht="13.5" thickBot="1" x14ac:dyDescent="0.25">
      <c r="A774" s="210"/>
      <c r="B774" s="210"/>
      <c r="C774" s="210"/>
      <c r="D774" s="210"/>
      <c r="E774" s="277"/>
      <c r="F774" s="279"/>
      <c r="G774" s="279"/>
      <c r="H774" s="279"/>
    </row>
    <row r="775" spans="1:8" ht="13.5" thickBot="1" x14ac:dyDescent="0.25">
      <c r="A775" s="210"/>
      <c r="B775" s="210"/>
      <c r="C775" s="210"/>
      <c r="D775" s="210"/>
      <c r="E775" s="277"/>
      <c r="F775" s="279"/>
      <c r="G775" s="279"/>
      <c r="H775" s="279"/>
    </row>
    <row r="776" spans="1:8" ht="13.5" thickBot="1" x14ac:dyDescent="0.25">
      <c r="A776" s="210"/>
      <c r="B776" s="210"/>
      <c r="C776" s="210"/>
      <c r="D776" s="210"/>
      <c r="E776" s="277"/>
      <c r="F776" s="279"/>
      <c r="G776" s="279"/>
      <c r="H776" s="279"/>
    </row>
    <row r="777" spans="1:8" ht="13.5" thickBot="1" x14ac:dyDescent="0.25">
      <c r="A777" s="210"/>
      <c r="B777" s="210"/>
      <c r="C777" s="210"/>
      <c r="D777" s="210"/>
      <c r="E777" s="277"/>
      <c r="F777" s="279"/>
      <c r="G777" s="279"/>
      <c r="H777" s="279"/>
    </row>
    <row r="778" spans="1:8" ht="13.5" thickBot="1" x14ac:dyDescent="0.25">
      <c r="A778" s="210"/>
      <c r="B778" s="210"/>
      <c r="C778" s="210"/>
      <c r="D778" s="210"/>
      <c r="E778" s="277"/>
      <c r="F778" s="279"/>
      <c r="G778" s="279"/>
      <c r="H778" s="279"/>
    </row>
    <row r="779" spans="1:8" ht="13.5" thickBot="1" x14ac:dyDescent="0.25">
      <c r="A779" s="210"/>
      <c r="B779" s="210"/>
      <c r="C779" s="210"/>
      <c r="D779" s="210"/>
      <c r="E779" s="277"/>
      <c r="F779" s="279"/>
      <c r="G779" s="279"/>
      <c r="H779" s="279"/>
    </row>
    <row r="780" spans="1:8" ht="13.5" thickBot="1" x14ac:dyDescent="0.25">
      <c r="A780" s="210"/>
      <c r="B780" s="210"/>
      <c r="C780" s="210"/>
      <c r="D780" s="210"/>
      <c r="E780" s="277"/>
      <c r="F780" s="279"/>
      <c r="G780" s="279"/>
      <c r="H780" s="279"/>
    </row>
    <row r="781" spans="1:8" ht="13.5" thickBot="1" x14ac:dyDescent="0.25">
      <c r="A781" s="210"/>
      <c r="B781" s="210"/>
      <c r="C781" s="210"/>
      <c r="D781" s="210"/>
      <c r="E781" s="277"/>
      <c r="F781" s="279"/>
      <c r="G781" s="279"/>
      <c r="H781" s="279"/>
    </row>
    <row r="782" spans="1:8" ht="13.5" thickBot="1" x14ac:dyDescent="0.25">
      <c r="A782" s="210"/>
      <c r="B782" s="210"/>
      <c r="C782" s="210"/>
      <c r="D782" s="210"/>
      <c r="E782" s="277"/>
      <c r="F782" s="279"/>
      <c r="G782" s="279"/>
      <c r="H782" s="279"/>
    </row>
    <row r="783" spans="1:8" ht="13.5" thickBot="1" x14ac:dyDescent="0.25">
      <c r="A783" s="210"/>
      <c r="B783" s="210"/>
      <c r="C783" s="210"/>
      <c r="D783" s="210"/>
      <c r="E783" s="277"/>
      <c r="F783" s="279"/>
      <c r="G783" s="279"/>
      <c r="H783" s="279"/>
    </row>
    <row r="784" spans="1:8" ht="13.5" thickBot="1" x14ac:dyDescent="0.25">
      <c r="A784" s="210"/>
      <c r="B784" s="210"/>
      <c r="C784" s="210"/>
      <c r="D784" s="210"/>
      <c r="E784" s="277"/>
      <c r="F784" s="279"/>
      <c r="G784" s="279"/>
      <c r="H784" s="279"/>
    </row>
    <row r="785" spans="1:8" ht="13.5" thickBot="1" x14ac:dyDescent="0.25">
      <c r="A785" s="210"/>
      <c r="B785" s="210"/>
      <c r="C785" s="210"/>
      <c r="D785" s="210"/>
      <c r="E785" s="277"/>
      <c r="F785" s="279"/>
      <c r="G785" s="279"/>
      <c r="H785" s="279"/>
    </row>
    <row r="786" spans="1:8" ht="13.5" thickBot="1" x14ac:dyDescent="0.25">
      <c r="A786" s="210"/>
      <c r="B786" s="210"/>
      <c r="C786" s="210"/>
      <c r="D786" s="210"/>
      <c r="E786" s="277"/>
      <c r="F786" s="279"/>
      <c r="G786" s="279"/>
      <c r="H786" s="279"/>
    </row>
    <row r="787" spans="1:8" ht="13.5" thickBot="1" x14ac:dyDescent="0.25">
      <c r="A787" s="210"/>
      <c r="B787" s="210"/>
      <c r="C787" s="210"/>
      <c r="D787" s="210"/>
      <c r="E787" s="277"/>
      <c r="F787" s="279"/>
      <c r="G787" s="279"/>
      <c r="H787" s="279"/>
    </row>
    <row r="788" spans="1:8" ht="13.5" thickBot="1" x14ac:dyDescent="0.25">
      <c r="A788" s="210"/>
      <c r="B788" s="210"/>
      <c r="C788" s="210"/>
      <c r="D788" s="210"/>
      <c r="E788" s="277"/>
      <c r="F788" s="279"/>
      <c r="G788" s="279"/>
      <c r="H788" s="279"/>
    </row>
    <row r="789" spans="1:8" ht="13.5" thickBot="1" x14ac:dyDescent="0.25">
      <c r="A789" s="210"/>
      <c r="B789" s="210"/>
      <c r="C789" s="210"/>
      <c r="D789" s="210"/>
      <c r="E789" s="277"/>
      <c r="F789" s="279"/>
      <c r="G789" s="279"/>
      <c r="H789" s="279"/>
    </row>
    <row r="790" spans="1:8" ht="13.5" thickBot="1" x14ac:dyDescent="0.25">
      <c r="A790" s="210"/>
      <c r="B790" s="210"/>
      <c r="C790" s="210"/>
      <c r="D790" s="210"/>
      <c r="E790" s="277"/>
      <c r="F790" s="279"/>
      <c r="G790" s="279"/>
      <c r="H790" s="279"/>
    </row>
    <row r="791" spans="1:8" ht="13.5" thickBot="1" x14ac:dyDescent="0.25">
      <c r="A791" s="210"/>
      <c r="B791" s="210"/>
      <c r="C791" s="210"/>
      <c r="D791" s="210"/>
      <c r="E791" s="277"/>
      <c r="F791" s="279"/>
      <c r="G791" s="279"/>
      <c r="H791" s="279"/>
    </row>
    <row r="792" spans="1:8" ht="13.5" thickBot="1" x14ac:dyDescent="0.25">
      <c r="A792" s="210"/>
      <c r="B792" s="210"/>
      <c r="C792" s="210"/>
      <c r="D792" s="210"/>
      <c r="E792" s="277"/>
      <c r="F792" s="279"/>
      <c r="G792" s="279"/>
      <c r="H792" s="279"/>
    </row>
    <row r="793" spans="1:8" ht="13.5" thickBot="1" x14ac:dyDescent="0.25">
      <c r="A793" s="210"/>
      <c r="B793" s="210"/>
      <c r="C793" s="210"/>
      <c r="D793" s="210"/>
      <c r="E793" s="277"/>
      <c r="F793" s="279"/>
      <c r="G793" s="279"/>
      <c r="H793" s="279"/>
    </row>
    <row r="794" spans="1:8" ht="13.5" thickBot="1" x14ac:dyDescent="0.25">
      <c r="A794" s="210"/>
      <c r="B794" s="210"/>
      <c r="C794" s="210"/>
      <c r="D794" s="210"/>
      <c r="E794" s="277"/>
      <c r="F794" s="279"/>
      <c r="G794" s="279"/>
      <c r="H794" s="279"/>
    </row>
    <row r="795" spans="1:8" ht="13.5" thickBot="1" x14ac:dyDescent="0.25">
      <c r="A795" s="210"/>
      <c r="B795" s="210"/>
      <c r="C795" s="210"/>
      <c r="D795" s="210"/>
      <c r="E795" s="277"/>
      <c r="F795" s="279"/>
      <c r="G795" s="279"/>
      <c r="H795" s="279"/>
    </row>
    <row r="796" spans="1:8" ht="13.5" thickBot="1" x14ac:dyDescent="0.25">
      <c r="A796" s="210"/>
      <c r="B796" s="210"/>
      <c r="C796" s="210"/>
      <c r="D796" s="210"/>
      <c r="E796" s="277"/>
      <c r="F796" s="279"/>
      <c r="G796" s="279"/>
      <c r="H796" s="279"/>
    </row>
    <row r="797" spans="1:8" ht="13.5" thickBot="1" x14ac:dyDescent="0.25">
      <c r="A797" s="210"/>
      <c r="B797" s="210"/>
      <c r="C797" s="210"/>
      <c r="D797" s="210"/>
      <c r="E797" s="277"/>
      <c r="F797" s="279"/>
      <c r="G797" s="279"/>
      <c r="H797" s="279"/>
    </row>
    <row r="798" spans="1:8" ht="13.5" thickBot="1" x14ac:dyDescent="0.25">
      <c r="A798" s="210"/>
      <c r="B798" s="210"/>
      <c r="C798" s="210"/>
      <c r="D798" s="210"/>
      <c r="E798" s="277"/>
      <c r="F798" s="279"/>
      <c r="G798" s="279"/>
      <c r="H798" s="279"/>
    </row>
    <row r="799" spans="1:8" ht="13.5" thickBot="1" x14ac:dyDescent="0.25">
      <c r="A799" s="210"/>
      <c r="B799" s="210"/>
      <c r="C799" s="210"/>
      <c r="D799" s="210"/>
      <c r="E799" s="277"/>
      <c r="F799" s="279"/>
      <c r="G799" s="279"/>
      <c r="H799" s="279"/>
    </row>
    <row r="800" spans="1:8" ht="13.5" thickBot="1" x14ac:dyDescent="0.25">
      <c r="A800" s="210"/>
      <c r="B800" s="210"/>
      <c r="C800" s="210"/>
      <c r="D800" s="210"/>
      <c r="E800" s="277"/>
      <c r="F800" s="279"/>
      <c r="G800" s="279"/>
      <c r="H800" s="279"/>
    </row>
    <row r="801" spans="1:8" ht="13.5" thickBot="1" x14ac:dyDescent="0.25">
      <c r="A801" s="210"/>
      <c r="B801" s="210"/>
      <c r="C801" s="210"/>
      <c r="D801" s="210"/>
      <c r="E801" s="277"/>
      <c r="F801" s="279"/>
      <c r="G801" s="279"/>
      <c r="H801" s="279"/>
    </row>
    <row r="802" spans="1:8" ht="13.5" thickBot="1" x14ac:dyDescent="0.25">
      <c r="A802" s="210"/>
      <c r="B802" s="210"/>
      <c r="C802" s="210"/>
      <c r="D802" s="210"/>
      <c r="E802" s="277"/>
      <c r="F802" s="279"/>
      <c r="G802" s="279"/>
      <c r="H802" s="279"/>
    </row>
    <row r="803" spans="1:8" ht="13.5" thickBot="1" x14ac:dyDescent="0.25">
      <c r="A803" s="210"/>
      <c r="B803" s="210"/>
      <c r="C803" s="210"/>
      <c r="D803" s="210"/>
      <c r="E803" s="277"/>
      <c r="F803" s="279"/>
      <c r="G803" s="279"/>
      <c r="H803" s="279"/>
    </row>
    <row r="804" spans="1:8" ht="13.5" thickBot="1" x14ac:dyDescent="0.25">
      <c r="A804" s="210"/>
      <c r="B804" s="210"/>
      <c r="C804" s="210"/>
      <c r="D804" s="210"/>
      <c r="E804" s="277"/>
      <c r="F804" s="279"/>
      <c r="G804" s="279"/>
      <c r="H804" s="279"/>
    </row>
    <row r="805" spans="1:8" ht="13.5" thickBot="1" x14ac:dyDescent="0.25">
      <c r="A805" s="210"/>
      <c r="B805" s="210"/>
      <c r="C805" s="210"/>
      <c r="D805" s="210"/>
      <c r="E805" s="277"/>
      <c r="F805" s="279"/>
      <c r="G805" s="279"/>
      <c r="H805" s="279"/>
    </row>
    <row r="806" spans="1:8" ht="13.5" thickBot="1" x14ac:dyDescent="0.25">
      <c r="A806" s="210"/>
      <c r="B806" s="210"/>
      <c r="C806" s="210"/>
      <c r="D806" s="210"/>
      <c r="E806" s="277"/>
      <c r="F806" s="279"/>
      <c r="G806" s="279"/>
      <c r="H806" s="279"/>
    </row>
    <row r="807" spans="1:8" ht="13.5" thickBot="1" x14ac:dyDescent="0.25">
      <c r="A807" s="210"/>
      <c r="B807" s="210"/>
      <c r="C807" s="210"/>
      <c r="D807" s="210"/>
      <c r="E807" s="277"/>
      <c r="F807" s="279"/>
      <c r="G807" s="279"/>
      <c r="H807" s="279"/>
    </row>
    <row r="808" spans="1:8" ht="13.5" thickBot="1" x14ac:dyDescent="0.25">
      <c r="A808" s="210"/>
      <c r="B808" s="210"/>
      <c r="C808" s="210"/>
      <c r="D808" s="210"/>
      <c r="E808" s="277"/>
      <c r="F808" s="279"/>
      <c r="G808" s="279"/>
      <c r="H808" s="279"/>
    </row>
    <row r="809" spans="1:8" ht="13.5" thickBot="1" x14ac:dyDescent="0.25">
      <c r="A809" s="210"/>
      <c r="B809" s="210"/>
      <c r="C809" s="210"/>
      <c r="D809" s="210"/>
      <c r="E809" s="277"/>
      <c r="F809" s="279"/>
      <c r="G809" s="279"/>
      <c r="H809" s="279"/>
    </row>
    <row r="810" spans="1:8" ht="13.5" thickBot="1" x14ac:dyDescent="0.25">
      <c r="A810" s="210"/>
      <c r="B810" s="210"/>
      <c r="C810" s="210"/>
      <c r="D810" s="210"/>
      <c r="E810" s="277"/>
      <c r="F810" s="279"/>
      <c r="G810" s="279"/>
      <c r="H810" s="279"/>
    </row>
    <row r="811" spans="1:8" ht="13.5" thickBot="1" x14ac:dyDescent="0.25">
      <c r="A811" s="210"/>
      <c r="B811" s="210"/>
      <c r="C811" s="210"/>
      <c r="D811" s="210"/>
      <c r="E811" s="277"/>
      <c r="F811" s="279"/>
      <c r="G811" s="279"/>
      <c r="H811" s="279"/>
    </row>
    <row r="812" spans="1:8" ht="13.5" thickBot="1" x14ac:dyDescent="0.25">
      <c r="A812" s="210"/>
      <c r="B812" s="210"/>
      <c r="C812" s="210"/>
      <c r="D812" s="210"/>
      <c r="E812" s="277"/>
      <c r="F812" s="279"/>
      <c r="G812" s="279"/>
      <c r="H812" s="279"/>
    </row>
    <row r="813" spans="1:8" ht="13.5" thickBot="1" x14ac:dyDescent="0.25">
      <c r="A813" s="210"/>
      <c r="B813" s="210"/>
      <c r="C813" s="210"/>
      <c r="D813" s="210"/>
      <c r="E813" s="277"/>
      <c r="F813" s="279"/>
      <c r="G813" s="279"/>
      <c r="H813" s="279"/>
    </row>
    <row r="814" spans="1:8" ht="13.5" thickBot="1" x14ac:dyDescent="0.25">
      <c r="A814" s="210"/>
      <c r="B814" s="210"/>
      <c r="C814" s="210"/>
      <c r="D814" s="210"/>
      <c r="E814" s="277"/>
      <c r="F814" s="279"/>
      <c r="G814" s="279"/>
      <c r="H814" s="279"/>
    </row>
    <row r="815" spans="1:8" ht="13.5" thickBot="1" x14ac:dyDescent="0.25">
      <c r="A815" s="210"/>
      <c r="B815" s="210"/>
      <c r="C815" s="210"/>
      <c r="D815" s="210"/>
      <c r="E815" s="277"/>
      <c r="F815" s="279"/>
      <c r="G815" s="279"/>
      <c r="H815" s="279"/>
    </row>
    <row r="816" spans="1:8" ht="13.5" thickBot="1" x14ac:dyDescent="0.25">
      <c r="A816" s="210"/>
      <c r="B816" s="210"/>
      <c r="C816" s="210"/>
      <c r="D816" s="210"/>
      <c r="E816" s="277"/>
      <c r="F816" s="279"/>
      <c r="G816" s="279"/>
      <c r="H816" s="279"/>
    </row>
    <row r="817" spans="1:8" ht="13.5" thickBot="1" x14ac:dyDescent="0.25">
      <c r="A817" s="210"/>
      <c r="B817" s="210"/>
      <c r="C817" s="210"/>
      <c r="D817" s="210"/>
      <c r="E817" s="277"/>
      <c r="F817" s="279"/>
      <c r="G817" s="279"/>
      <c r="H817" s="279"/>
    </row>
    <row r="818" spans="1:8" ht="13.5" thickBot="1" x14ac:dyDescent="0.25">
      <c r="A818" s="210"/>
      <c r="B818" s="210"/>
      <c r="C818" s="210"/>
      <c r="D818" s="210"/>
      <c r="E818" s="277"/>
      <c r="F818" s="279"/>
      <c r="G818" s="279"/>
      <c r="H818" s="279"/>
    </row>
    <row r="819" spans="1:8" ht="13.5" thickBot="1" x14ac:dyDescent="0.25">
      <c r="A819" s="210"/>
      <c r="B819" s="210"/>
      <c r="C819" s="210"/>
      <c r="D819" s="210"/>
      <c r="E819" s="277"/>
      <c r="F819" s="279"/>
      <c r="G819" s="279"/>
      <c r="H819" s="279"/>
    </row>
    <row r="820" spans="1:8" ht="13.5" thickBot="1" x14ac:dyDescent="0.25">
      <c r="A820" s="210"/>
      <c r="B820" s="210"/>
      <c r="C820" s="210"/>
      <c r="D820" s="210"/>
      <c r="E820" s="277"/>
      <c r="F820" s="279"/>
      <c r="G820" s="279"/>
      <c r="H820" s="279"/>
    </row>
    <row r="821" spans="1:8" ht="13.5" thickBot="1" x14ac:dyDescent="0.25">
      <c r="A821" s="210"/>
      <c r="B821" s="210"/>
      <c r="C821" s="210"/>
      <c r="D821" s="210"/>
      <c r="E821" s="277"/>
      <c r="F821" s="279"/>
      <c r="G821" s="279"/>
      <c r="H821" s="279"/>
    </row>
    <row r="822" spans="1:8" ht="13.5" thickBot="1" x14ac:dyDescent="0.25">
      <c r="A822" s="210"/>
      <c r="B822" s="210"/>
      <c r="C822" s="210"/>
      <c r="D822" s="210"/>
      <c r="E822" s="277"/>
      <c r="F822" s="279"/>
      <c r="G822" s="279"/>
      <c r="H822" s="279"/>
    </row>
    <row r="823" spans="1:8" ht="13.5" thickBot="1" x14ac:dyDescent="0.25">
      <c r="A823" s="210"/>
      <c r="B823" s="210"/>
      <c r="C823" s="210"/>
      <c r="D823" s="210"/>
      <c r="E823" s="277"/>
      <c r="F823" s="279"/>
      <c r="G823" s="279"/>
      <c r="H823" s="279"/>
    </row>
    <row r="824" spans="1:8" ht="13.5" thickBot="1" x14ac:dyDescent="0.25">
      <c r="A824" s="210"/>
      <c r="B824" s="210"/>
      <c r="C824" s="210"/>
      <c r="D824" s="210"/>
      <c r="E824" s="277"/>
      <c r="F824" s="279"/>
      <c r="G824" s="279"/>
      <c r="H824" s="279"/>
    </row>
    <row r="825" spans="1:8" ht="13.5" thickBot="1" x14ac:dyDescent="0.25">
      <c r="A825" s="210"/>
      <c r="B825" s="210"/>
      <c r="C825" s="210"/>
      <c r="D825" s="210"/>
      <c r="E825" s="277"/>
      <c r="F825" s="279"/>
      <c r="G825" s="279"/>
      <c r="H825" s="279"/>
    </row>
    <row r="826" spans="1:8" ht="13.5" thickBot="1" x14ac:dyDescent="0.25">
      <c r="A826" s="210"/>
      <c r="B826" s="210"/>
      <c r="C826" s="210"/>
      <c r="D826" s="210"/>
      <c r="E826" s="277"/>
      <c r="F826" s="279"/>
      <c r="G826" s="279"/>
      <c r="H826" s="279"/>
    </row>
    <row r="827" spans="1:8" ht="13.5" thickBot="1" x14ac:dyDescent="0.25">
      <c r="A827" s="210"/>
      <c r="B827" s="210"/>
      <c r="C827" s="210"/>
      <c r="D827" s="210"/>
      <c r="E827" s="277"/>
      <c r="F827" s="279"/>
      <c r="G827" s="279"/>
      <c r="H827" s="279"/>
    </row>
    <row r="828" spans="1:8" ht="13.5" thickBot="1" x14ac:dyDescent="0.25">
      <c r="A828" s="210"/>
      <c r="B828" s="210"/>
      <c r="C828" s="210"/>
      <c r="D828" s="210"/>
      <c r="E828" s="277"/>
      <c r="F828" s="279"/>
      <c r="G828" s="279"/>
      <c r="H828" s="279"/>
    </row>
    <row r="829" spans="1:8" ht="13.5" thickBot="1" x14ac:dyDescent="0.25">
      <c r="A829" s="210"/>
      <c r="B829" s="210"/>
      <c r="C829" s="210"/>
      <c r="D829" s="210"/>
      <c r="E829" s="277"/>
      <c r="F829" s="279"/>
      <c r="G829" s="279"/>
      <c r="H829" s="279"/>
    </row>
    <row r="830" spans="1:8" ht="13.5" thickBot="1" x14ac:dyDescent="0.25">
      <c r="A830" s="210"/>
      <c r="B830" s="210"/>
      <c r="C830" s="210"/>
      <c r="D830" s="210"/>
      <c r="E830" s="277"/>
      <c r="F830" s="279"/>
      <c r="G830" s="279"/>
      <c r="H830" s="279"/>
    </row>
    <row r="831" spans="1:8" ht="13.5" thickBot="1" x14ac:dyDescent="0.25">
      <c r="A831" s="210"/>
      <c r="B831" s="210"/>
      <c r="C831" s="210"/>
      <c r="D831" s="210"/>
      <c r="E831" s="277"/>
      <c r="F831" s="279"/>
      <c r="G831" s="279"/>
      <c r="H831" s="279"/>
    </row>
    <row r="832" spans="1:8" ht="13.5" thickBot="1" x14ac:dyDescent="0.25">
      <c r="A832" s="210"/>
      <c r="B832" s="210"/>
      <c r="C832" s="210"/>
      <c r="D832" s="210"/>
      <c r="E832" s="277"/>
      <c r="F832" s="279"/>
      <c r="G832" s="279"/>
      <c r="H832" s="279"/>
    </row>
    <row r="833" spans="1:8" ht="13.5" thickBot="1" x14ac:dyDescent="0.25">
      <c r="A833" s="210"/>
      <c r="B833" s="210"/>
      <c r="C833" s="210"/>
      <c r="D833" s="210"/>
      <c r="E833" s="277"/>
      <c r="F833" s="279"/>
      <c r="G833" s="279"/>
      <c r="H833" s="279"/>
    </row>
    <row r="834" spans="1:8" ht="13.5" thickBot="1" x14ac:dyDescent="0.25">
      <c r="A834" s="210"/>
      <c r="B834" s="210"/>
      <c r="C834" s="210"/>
      <c r="D834" s="210"/>
      <c r="E834" s="277"/>
      <c r="F834" s="279"/>
      <c r="G834" s="279"/>
      <c r="H834" s="279"/>
    </row>
    <row r="835" spans="1:8" ht="13.5" thickBot="1" x14ac:dyDescent="0.25">
      <c r="A835" s="210"/>
      <c r="B835" s="210"/>
      <c r="C835" s="210"/>
      <c r="D835" s="210"/>
      <c r="E835" s="277"/>
      <c r="F835" s="279"/>
      <c r="G835" s="279"/>
      <c r="H835" s="279"/>
    </row>
    <row r="836" spans="1:8" ht="13.5" thickBot="1" x14ac:dyDescent="0.25">
      <c r="A836" s="210"/>
      <c r="B836" s="210"/>
      <c r="C836" s="210"/>
      <c r="D836" s="210"/>
      <c r="E836" s="277"/>
      <c r="F836" s="279"/>
      <c r="G836" s="279"/>
      <c r="H836" s="279"/>
    </row>
    <row r="837" spans="1:8" ht="13.5" thickBot="1" x14ac:dyDescent="0.25">
      <c r="A837" s="210"/>
      <c r="B837" s="210"/>
      <c r="C837" s="210"/>
      <c r="D837" s="210"/>
      <c r="E837" s="277"/>
      <c r="F837" s="279"/>
      <c r="G837" s="279"/>
      <c r="H837" s="279"/>
    </row>
    <row r="838" spans="1:8" ht="13.5" thickBot="1" x14ac:dyDescent="0.25">
      <c r="A838" s="210"/>
      <c r="B838" s="210"/>
      <c r="C838" s="210"/>
      <c r="D838" s="210"/>
      <c r="E838" s="277"/>
      <c r="F838" s="279"/>
      <c r="G838" s="279"/>
      <c r="H838" s="279"/>
    </row>
    <row r="839" spans="1:8" ht="13.5" thickBot="1" x14ac:dyDescent="0.25">
      <c r="A839" s="210"/>
      <c r="B839" s="210"/>
      <c r="C839" s="210"/>
      <c r="D839" s="210"/>
      <c r="E839" s="277"/>
      <c r="F839" s="279"/>
      <c r="G839" s="279"/>
      <c r="H839" s="279"/>
    </row>
    <row r="840" spans="1:8" ht="13.5" thickBot="1" x14ac:dyDescent="0.25">
      <c r="A840" s="210"/>
      <c r="B840" s="210"/>
      <c r="C840" s="210"/>
      <c r="D840" s="210"/>
      <c r="E840" s="277"/>
      <c r="F840" s="279"/>
      <c r="G840" s="279"/>
      <c r="H840" s="279"/>
    </row>
    <row r="841" spans="1:8" ht="13.5" thickBot="1" x14ac:dyDescent="0.25">
      <c r="A841" s="210"/>
      <c r="B841" s="210"/>
      <c r="C841" s="210"/>
      <c r="D841" s="210"/>
      <c r="E841" s="277"/>
      <c r="F841" s="279"/>
      <c r="G841" s="279"/>
      <c r="H841" s="279"/>
    </row>
    <row r="842" spans="1:8" ht="13.5" thickBot="1" x14ac:dyDescent="0.25">
      <c r="A842" s="210"/>
      <c r="B842" s="210"/>
      <c r="C842" s="210"/>
      <c r="D842" s="210"/>
      <c r="E842" s="277"/>
      <c r="F842" s="279"/>
      <c r="G842" s="279"/>
      <c r="H842" s="279"/>
    </row>
    <row r="843" spans="1:8" ht="13.5" thickBot="1" x14ac:dyDescent="0.25">
      <c r="A843" s="210"/>
      <c r="B843" s="210"/>
      <c r="C843" s="210"/>
      <c r="D843" s="210"/>
      <c r="E843" s="277"/>
      <c r="F843" s="279"/>
      <c r="G843" s="279"/>
      <c r="H843" s="279"/>
    </row>
    <row r="844" spans="1:8" ht="13.5" thickBot="1" x14ac:dyDescent="0.25">
      <c r="A844" s="210"/>
      <c r="B844" s="210"/>
      <c r="C844" s="210"/>
      <c r="D844" s="210"/>
      <c r="E844" s="277"/>
      <c r="F844" s="279"/>
      <c r="G844" s="279"/>
      <c r="H844" s="279"/>
    </row>
    <row r="845" spans="1:8" ht="13.5" thickBot="1" x14ac:dyDescent="0.25">
      <c r="A845" s="210"/>
      <c r="B845" s="210"/>
      <c r="C845" s="210"/>
      <c r="D845" s="210"/>
      <c r="E845" s="277"/>
      <c r="F845" s="279"/>
      <c r="G845" s="279"/>
      <c r="H845" s="279"/>
    </row>
    <row r="846" spans="1:8" ht="13.5" thickBot="1" x14ac:dyDescent="0.25">
      <c r="A846" s="210"/>
      <c r="B846" s="210"/>
      <c r="C846" s="210"/>
      <c r="D846" s="210"/>
      <c r="E846" s="277"/>
      <c r="F846" s="279"/>
      <c r="G846" s="279"/>
      <c r="H846" s="279"/>
    </row>
    <row r="847" spans="1:8" ht="13.5" thickBot="1" x14ac:dyDescent="0.25">
      <c r="A847" s="210"/>
      <c r="B847" s="210"/>
      <c r="C847" s="210"/>
      <c r="D847" s="210"/>
      <c r="E847" s="277"/>
      <c r="F847" s="279"/>
      <c r="G847" s="279"/>
      <c r="H847" s="279"/>
    </row>
    <row r="848" spans="1:8" ht="13.5" thickBot="1" x14ac:dyDescent="0.25">
      <c r="A848" s="210"/>
      <c r="B848" s="210"/>
      <c r="C848" s="210"/>
      <c r="D848" s="210"/>
      <c r="E848" s="277"/>
      <c r="F848" s="279"/>
      <c r="G848" s="279"/>
      <c r="H848" s="279"/>
    </row>
    <row r="849" spans="1:8" ht="13.5" thickBot="1" x14ac:dyDescent="0.25">
      <c r="A849" s="210"/>
      <c r="B849" s="210"/>
      <c r="C849" s="210"/>
      <c r="D849" s="210"/>
      <c r="E849" s="277"/>
      <c r="F849" s="279"/>
      <c r="G849" s="279"/>
      <c r="H849" s="279"/>
    </row>
    <row r="850" spans="1:8" ht="13.5" thickBot="1" x14ac:dyDescent="0.25">
      <c r="A850" s="210"/>
      <c r="B850" s="210"/>
      <c r="C850" s="210"/>
      <c r="D850" s="210"/>
      <c r="E850" s="277"/>
      <c r="F850" s="279"/>
      <c r="G850" s="279"/>
      <c r="H850" s="279"/>
    </row>
    <row r="851" spans="1:8" ht="13.5" thickBot="1" x14ac:dyDescent="0.25">
      <c r="A851" s="210"/>
      <c r="B851" s="210"/>
      <c r="C851" s="210"/>
      <c r="D851" s="210"/>
      <c r="E851" s="277"/>
      <c r="F851" s="279"/>
      <c r="G851" s="279"/>
      <c r="H851" s="279"/>
    </row>
    <row r="852" spans="1:8" ht="13.5" thickBot="1" x14ac:dyDescent="0.25">
      <c r="A852" s="210"/>
      <c r="B852" s="210"/>
      <c r="C852" s="210"/>
      <c r="D852" s="210"/>
      <c r="E852" s="277"/>
      <c r="F852" s="279"/>
      <c r="G852" s="279"/>
      <c r="H852" s="279"/>
    </row>
    <row r="853" spans="1:8" ht="13.5" thickBot="1" x14ac:dyDescent="0.25">
      <c r="A853" s="210"/>
      <c r="B853" s="210"/>
      <c r="C853" s="210"/>
      <c r="D853" s="210"/>
      <c r="E853" s="277"/>
      <c r="F853" s="279"/>
      <c r="G853" s="279"/>
      <c r="H853" s="279"/>
    </row>
    <row r="854" spans="1:8" ht="13.5" thickBot="1" x14ac:dyDescent="0.25">
      <c r="A854" s="210"/>
      <c r="B854" s="210"/>
      <c r="C854" s="210"/>
      <c r="D854" s="210"/>
      <c r="E854" s="277"/>
      <c r="F854" s="279"/>
      <c r="G854" s="279"/>
      <c r="H854" s="279"/>
    </row>
    <row r="855" spans="1:8" ht="13.5" thickBot="1" x14ac:dyDescent="0.25">
      <c r="A855" s="210"/>
      <c r="B855" s="210"/>
      <c r="C855" s="210"/>
      <c r="D855" s="210"/>
      <c r="E855" s="277"/>
      <c r="F855" s="279"/>
      <c r="G855" s="279"/>
      <c r="H855" s="279"/>
    </row>
    <row r="856" spans="1:8" ht="13.5" thickBot="1" x14ac:dyDescent="0.25">
      <c r="A856" s="210"/>
      <c r="B856" s="210"/>
      <c r="C856" s="210"/>
      <c r="D856" s="210"/>
      <c r="E856" s="277"/>
      <c r="F856" s="279"/>
      <c r="G856" s="279"/>
      <c r="H856" s="279"/>
    </row>
    <row r="857" spans="1:8" ht="13.5" thickBot="1" x14ac:dyDescent="0.25">
      <c r="A857" s="210"/>
      <c r="B857" s="210"/>
      <c r="C857" s="210"/>
      <c r="D857" s="210"/>
      <c r="E857" s="277"/>
      <c r="F857" s="279"/>
      <c r="G857" s="279"/>
      <c r="H857" s="279"/>
    </row>
    <row r="858" spans="1:8" ht="13.5" thickBot="1" x14ac:dyDescent="0.25">
      <c r="A858" s="210"/>
      <c r="B858" s="210"/>
      <c r="C858" s="210"/>
      <c r="D858" s="210"/>
      <c r="E858" s="277"/>
      <c r="F858" s="279"/>
      <c r="G858" s="279"/>
      <c r="H858" s="279"/>
    </row>
    <row r="859" spans="1:8" ht="13.5" thickBot="1" x14ac:dyDescent="0.25">
      <c r="A859" s="210"/>
      <c r="B859" s="210"/>
      <c r="C859" s="210"/>
      <c r="D859" s="210"/>
      <c r="E859" s="277"/>
      <c r="F859" s="279"/>
      <c r="G859" s="279"/>
      <c r="H859" s="279"/>
    </row>
    <row r="860" spans="1:8" ht="13.5" thickBot="1" x14ac:dyDescent="0.25">
      <c r="A860" s="210"/>
      <c r="B860" s="210"/>
      <c r="C860" s="210"/>
      <c r="D860" s="210"/>
      <c r="E860" s="277"/>
      <c r="F860" s="279"/>
      <c r="G860" s="279"/>
      <c r="H860" s="279"/>
    </row>
    <row r="861" spans="1:8" ht="13.5" thickBot="1" x14ac:dyDescent="0.25">
      <c r="A861" s="210"/>
      <c r="B861" s="210"/>
      <c r="C861" s="210"/>
      <c r="D861" s="210"/>
      <c r="E861" s="277"/>
      <c r="F861" s="279"/>
      <c r="G861" s="279"/>
      <c r="H861" s="279"/>
    </row>
    <row r="862" spans="1:8" ht="13.5" thickBot="1" x14ac:dyDescent="0.25">
      <c r="A862" s="210"/>
      <c r="B862" s="210"/>
      <c r="C862" s="210"/>
      <c r="D862" s="210"/>
      <c r="E862" s="277"/>
      <c r="F862" s="279"/>
      <c r="G862" s="279"/>
      <c r="H862" s="279"/>
    </row>
    <row r="863" spans="1:8" ht="13.5" thickBot="1" x14ac:dyDescent="0.25">
      <c r="A863" s="210"/>
      <c r="B863" s="210"/>
      <c r="C863" s="210"/>
      <c r="D863" s="210"/>
      <c r="E863" s="277"/>
      <c r="F863" s="279"/>
      <c r="G863" s="279"/>
      <c r="H863" s="279"/>
    </row>
    <row r="864" spans="1:8" ht="13.5" thickBot="1" x14ac:dyDescent="0.25">
      <c r="A864" s="210"/>
      <c r="B864" s="210"/>
      <c r="C864" s="210"/>
      <c r="D864" s="210"/>
      <c r="E864" s="277"/>
      <c r="F864" s="279"/>
      <c r="G864" s="279"/>
      <c r="H864" s="279"/>
    </row>
    <row r="865" spans="1:8" ht="13.5" thickBot="1" x14ac:dyDescent="0.25">
      <c r="A865" s="210"/>
      <c r="B865" s="210"/>
      <c r="C865" s="210"/>
      <c r="D865" s="210"/>
      <c r="E865" s="277"/>
      <c r="F865" s="279"/>
      <c r="G865" s="279"/>
      <c r="H865" s="279"/>
    </row>
    <row r="866" spans="1:8" ht="13.5" thickBot="1" x14ac:dyDescent="0.25">
      <c r="A866" s="210"/>
      <c r="B866" s="210"/>
      <c r="C866" s="210"/>
      <c r="D866" s="210"/>
      <c r="E866" s="277"/>
      <c r="F866" s="279"/>
      <c r="G866" s="279"/>
      <c r="H866" s="279"/>
    </row>
    <row r="867" spans="1:8" ht="13.5" thickBot="1" x14ac:dyDescent="0.25">
      <c r="A867" s="210"/>
      <c r="B867" s="210"/>
      <c r="C867" s="210"/>
      <c r="D867" s="210"/>
      <c r="E867" s="277"/>
      <c r="F867" s="279"/>
      <c r="G867" s="279"/>
      <c r="H867" s="279"/>
    </row>
    <row r="868" spans="1:8" ht="13.5" thickBot="1" x14ac:dyDescent="0.25">
      <c r="A868" s="210"/>
      <c r="B868" s="210"/>
      <c r="C868" s="210"/>
      <c r="D868" s="210"/>
      <c r="E868" s="277"/>
      <c r="F868" s="279"/>
      <c r="G868" s="279"/>
      <c r="H868" s="279"/>
    </row>
    <row r="869" spans="1:8" ht="13.5" thickBot="1" x14ac:dyDescent="0.25">
      <c r="A869" s="210"/>
      <c r="B869" s="210"/>
      <c r="C869" s="210"/>
      <c r="D869" s="210"/>
      <c r="E869" s="277"/>
      <c r="F869" s="279"/>
      <c r="G869" s="279"/>
      <c r="H869" s="279"/>
    </row>
    <row r="870" spans="1:8" ht="13.5" thickBot="1" x14ac:dyDescent="0.25">
      <c r="A870" s="210"/>
      <c r="B870" s="210"/>
      <c r="C870" s="210"/>
      <c r="D870" s="210"/>
      <c r="E870" s="277"/>
      <c r="F870" s="279"/>
      <c r="G870" s="279"/>
      <c r="H870" s="279"/>
    </row>
    <row r="871" spans="1:8" ht="13.5" thickBot="1" x14ac:dyDescent="0.25">
      <c r="A871" s="210"/>
      <c r="B871" s="210"/>
      <c r="C871" s="210"/>
      <c r="D871" s="210"/>
      <c r="E871" s="277"/>
      <c r="F871" s="279"/>
      <c r="G871" s="279"/>
      <c r="H871" s="279"/>
    </row>
    <row r="872" spans="1:8" ht="13.5" thickBot="1" x14ac:dyDescent="0.25">
      <c r="A872" s="210"/>
      <c r="B872" s="210"/>
      <c r="C872" s="210"/>
      <c r="D872" s="210"/>
      <c r="E872" s="277"/>
      <c r="F872" s="279"/>
      <c r="G872" s="279"/>
      <c r="H872" s="279"/>
    </row>
    <row r="873" spans="1:8" ht="13.5" thickBot="1" x14ac:dyDescent="0.25">
      <c r="A873" s="210"/>
      <c r="B873" s="210"/>
      <c r="C873" s="210"/>
      <c r="D873" s="210"/>
      <c r="E873" s="277"/>
      <c r="F873" s="279"/>
      <c r="G873" s="279"/>
      <c r="H873" s="279"/>
    </row>
    <row r="874" spans="1:8" ht="13.5" thickBot="1" x14ac:dyDescent="0.25">
      <c r="A874" s="210"/>
      <c r="B874" s="210"/>
      <c r="C874" s="210"/>
      <c r="D874" s="210"/>
      <c r="E874" s="277"/>
      <c r="F874" s="279"/>
      <c r="G874" s="279"/>
      <c r="H874" s="279"/>
    </row>
    <row r="875" spans="1:8" ht="13.5" thickBot="1" x14ac:dyDescent="0.25">
      <c r="A875" s="210"/>
      <c r="B875" s="210"/>
      <c r="C875" s="210"/>
      <c r="D875" s="210"/>
      <c r="E875" s="277"/>
      <c r="F875" s="279"/>
      <c r="G875" s="279"/>
      <c r="H875" s="279"/>
    </row>
    <row r="876" spans="1:8" ht="13.5" thickBot="1" x14ac:dyDescent="0.25">
      <c r="A876" s="210"/>
      <c r="B876" s="210"/>
      <c r="C876" s="210"/>
      <c r="D876" s="210"/>
      <c r="E876" s="277"/>
      <c r="F876" s="279"/>
      <c r="G876" s="279"/>
      <c r="H876" s="279"/>
    </row>
    <row r="877" spans="1:8" ht="13.5" thickBot="1" x14ac:dyDescent="0.25">
      <c r="A877" s="210"/>
      <c r="B877" s="210"/>
      <c r="C877" s="210"/>
      <c r="D877" s="210"/>
      <c r="E877" s="277"/>
      <c r="F877" s="279"/>
      <c r="G877" s="279"/>
      <c r="H877" s="279"/>
    </row>
    <row r="878" spans="1:8" ht="13.5" thickBot="1" x14ac:dyDescent="0.25">
      <c r="A878" s="210"/>
      <c r="B878" s="210"/>
      <c r="C878" s="210"/>
      <c r="D878" s="210"/>
      <c r="E878" s="277"/>
      <c r="F878" s="279"/>
      <c r="G878" s="279"/>
      <c r="H878" s="279"/>
    </row>
    <row r="879" spans="1:8" ht="13.5" thickBot="1" x14ac:dyDescent="0.25">
      <c r="A879" s="210"/>
      <c r="B879" s="210"/>
      <c r="C879" s="210"/>
      <c r="D879" s="210"/>
      <c r="E879" s="277"/>
      <c r="F879" s="279"/>
      <c r="G879" s="279"/>
      <c r="H879" s="279"/>
    </row>
    <row r="880" spans="1:8" ht="13.5" thickBot="1" x14ac:dyDescent="0.25">
      <c r="A880" s="210"/>
      <c r="B880" s="210"/>
      <c r="C880" s="210"/>
      <c r="D880" s="210"/>
      <c r="E880" s="277"/>
      <c r="F880" s="279"/>
      <c r="G880" s="279"/>
      <c r="H880" s="279"/>
    </row>
    <row r="881" spans="1:8" ht="13.5" thickBot="1" x14ac:dyDescent="0.25">
      <c r="A881" s="210"/>
      <c r="B881" s="210"/>
      <c r="C881" s="210"/>
      <c r="D881" s="210"/>
      <c r="E881" s="277"/>
      <c r="F881" s="279"/>
      <c r="G881" s="279"/>
      <c r="H881" s="279"/>
    </row>
    <row r="882" spans="1:8" ht="13.5" thickBot="1" x14ac:dyDescent="0.25">
      <c r="A882" s="210"/>
      <c r="B882" s="210"/>
      <c r="C882" s="210"/>
      <c r="D882" s="210"/>
      <c r="E882" s="277"/>
      <c r="F882" s="279"/>
      <c r="G882" s="279"/>
      <c r="H882" s="279"/>
    </row>
    <row r="883" spans="1:8" ht="13.5" thickBot="1" x14ac:dyDescent="0.25">
      <c r="A883" s="210"/>
      <c r="B883" s="210"/>
      <c r="C883" s="210"/>
      <c r="D883" s="210"/>
      <c r="E883" s="277"/>
      <c r="F883" s="279"/>
      <c r="G883" s="279"/>
      <c r="H883" s="279"/>
    </row>
    <row r="884" spans="1:8" ht="13.5" thickBot="1" x14ac:dyDescent="0.25">
      <c r="A884" s="210"/>
      <c r="B884" s="210"/>
      <c r="C884" s="210"/>
      <c r="D884" s="210"/>
      <c r="E884" s="277"/>
      <c r="F884" s="279"/>
      <c r="G884" s="279"/>
      <c r="H884" s="279"/>
    </row>
    <row r="885" spans="1:8" ht="13.5" thickBot="1" x14ac:dyDescent="0.25">
      <c r="A885" s="210"/>
      <c r="B885" s="210"/>
      <c r="C885" s="210"/>
      <c r="D885" s="210"/>
      <c r="E885" s="277"/>
      <c r="F885" s="279"/>
      <c r="G885" s="279"/>
      <c r="H885" s="279"/>
    </row>
    <row r="886" spans="1:8" ht="13.5" thickBot="1" x14ac:dyDescent="0.25">
      <c r="A886" s="210"/>
      <c r="B886" s="210"/>
      <c r="C886" s="210"/>
      <c r="D886" s="210"/>
      <c r="E886" s="277"/>
      <c r="F886" s="279"/>
      <c r="G886" s="279"/>
      <c r="H886" s="279"/>
    </row>
    <row r="887" spans="1:8" ht="13.5" thickBot="1" x14ac:dyDescent="0.25">
      <c r="A887" s="210"/>
      <c r="B887" s="210"/>
      <c r="C887" s="210"/>
      <c r="D887" s="210"/>
      <c r="E887" s="277"/>
      <c r="F887" s="279"/>
      <c r="G887" s="279"/>
      <c r="H887" s="279"/>
    </row>
    <row r="888" spans="1:8" ht="13.5" thickBot="1" x14ac:dyDescent="0.25">
      <c r="A888" s="210"/>
      <c r="B888" s="210"/>
      <c r="C888" s="210"/>
      <c r="D888" s="210"/>
      <c r="E888" s="277"/>
      <c r="F888" s="279"/>
      <c r="G888" s="279"/>
      <c r="H888" s="279"/>
    </row>
    <row r="889" spans="1:8" ht="13.5" thickBot="1" x14ac:dyDescent="0.25">
      <c r="A889" s="210"/>
      <c r="B889" s="210"/>
      <c r="C889" s="210"/>
      <c r="D889" s="210"/>
      <c r="E889" s="277"/>
      <c r="F889" s="279"/>
      <c r="G889" s="279"/>
      <c r="H889" s="279"/>
    </row>
    <row r="890" spans="1:8" ht="13.5" thickBot="1" x14ac:dyDescent="0.25">
      <c r="A890" s="210"/>
      <c r="B890" s="210"/>
      <c r="C890" s="210"/>
      <c r="D890" s="210"/>
      <c r="E890" s="277"/>
      <c r="F890" s="279"/>
      <c r="G890" s="279"/>
      <c r="H890" s="279"/>
    </row>
    <row r="891" spans="1:8" ht="13.5" thickBot="1" x14ac:dyDescent="0.25">
      <c r="A891" s="210"/>
      <c r="B891" s="210"/>
      <c r="C891" s="210"/>
      <c r="D891" s="210"/>
      <c r="E891" s="277"/>
      <c r="F891" s="279"/>
      <c r="G891" s="279"/>
      <c r="H891" s="279"/>
    </row>
    <row r="892" spans="1:8" ht="13.5" thickBot="1" x14ac:dyDescent="0.25">
      <c r="A892" s="210"/>
      <c r="B892" s="210"/>
      <c r="C892" s="210"/>
      <c r="D892" s="210"/>
      <c r="E892" s="277"/>
      <c r="F892" s="279"/>
      <c r="G892" s="279"/>
      <c r="H892" s="279"/>
    </row>
    <row r="893" spans="1:8" ht="13.5" thickBot="1" x14ac:dyDescent="0.25">
      <c r="A893" s="210"/>
      <c r="B893" s="210"/>
      <c r="C893" s="210"/>
      <c r="D893" s="210"/>
      <c r="E893" s="277"/>
      <c r="F893" s="279"/>
      <c r="G893" s="279"/>
      <c r="H893" s="279"/>
    </row>
    <row r="894" spans="1:8" ht="13.5" thickBot="1" x14ac:dyDescent="0.25">
      <c r="A894" s="210"/>
      <c r="B894" s="210"/>
      <c r="C894" s="210"/>
      <c r="D894" s="210"/>
      <c r="E894" s="277"/>
      <c r="F894" s="279"/>
      <c r="G894" s="279"/>
      <c r="H894" s="279"/>
    </row>
    <row r="895" spans="1:8" ht="13.5" thickBot="1" x14ac:dyDescent="0.25">
      <c r="A895" s="210"/>
      <c r="B895" s="210"/>
      <c r="C895" s="210"/>
      <c r="D895" s="210"/>
      <c r="E895" s="277"/>
      <c r="F895" s="279"/>
      <c r="G895" s="279"/>
      <c r="H895" s="279"/>
    </row>
    <row r="896" spans="1:8" ht="13.5" thickBot="1" x14ac:dyDescent="0.25">
      <c r="A896" s="210"/>
      <c r="B896" s="210"/>
      <c r="C896" s="210"/>
      <c r="D896" s="210"/>
      <c r="E896" s="277"/>
      <c r="F896" s="279"/>
      <c r="G896" s="279"/>
      <c r="H896" s="279"/>
    </row>
    <row r="897" spans="1:8" ht="13.5" thickBot="1" x14ac:dyDescent="0.25">
      <c r="A897" s="210"/>
      <c r="B897" s="210"/>
      <c r="C897" s="210"/>
      <c r="D897" s="210"/>
      <c r="E897" s="277"/>
      <c r="F897" s="279"/>
      <c r="G897" s="279"/>
      <c r="H897" s="279"/>
    </row>
    <row r="898" spans="1:8" ht="13.5" thickBot="1" x14ac:dyDescent="0.25">
      <c r="A898" s="210"/>
      <c r="B898" s="210"/>
      <c r="C898" s="210"/>
      <c r="D898" s="210"/>
      <c r="E898" s="277"/>
      <c r="F898" s="279"/>
      <c r="G898" s="279"/>
      <c r="H898" s="279"/>
    </row>
    <row r="899" spans="1:8" ht="13.5" thickBot="1" x14ac:dyDescent="0.25">
      <c r="A899" s="210"/>
      <c r="B899" s="210"/>
      <c r="C899" s="210"/>
      <c r="D899" s="210"/>
      <c r="E899" s="277"/>
      <c r="F899" s="279"/>
      <c r="G899" s="279"/>
      <c r="H899" s="279"/>
    </row>
    <row r="900" spans="1:8" ht="13.5" thickBot="1" x14ac:dyDescent="0.25">
      <c r="A900" s="210"/>
      <c r="B900" s="210"/>
      <c r="C900" s="210"/>
      <c r="D900" s="210"/>
      <c r="E900" s="277"/>
      <c r="F900" s="279"/>
      <c r="G900" s="279"/>
      <c r="H900" s="279"/>
    </row>
    <row r="901" spans="1:8" ht="13.5" thickBot="1" x14ac:dyDescent="0.25">
      <c r="A901" s="210"/>
      <c r="B901" s="210"/>
      <c r="C901" s="210"/>
      <c r="D901" s="210"/>
      <c r="E901" s="277"/>
      <c r="F901" s="279"/>
      <c r="G901" s="279"/>
      <c r="H901" s="279"/>
    </row>
    <row r="902" spans="1:8" ht="13.5" thickBot="1" x14ac:dyDescent="0.25">
      <c r="A902" s="210"/>
      <c r="B902" s="210"/>
      <c r="C902" s="210"/>
      <c r="D902" s="210"/>
      <c r="E902" s="277"/>
      <c r="F902" s="279"/>
      <c r="G902" s="279"/>
      <c r="H902" s="279"/>
    </row>
    <row r="903" spans="1:8" ht="13.5" thickBot="1" x14ac:dyDescent="0.25">
      <c r="A903" s="210"/>
      <c r="B903" s="210"/>
      <c r="C903" s="210"/>
      <c r="D903" s="210"/>
      <c r="E903" s="277"/>
      <c r="F903" s="279"/>
      <c r="G903" s="279"/>
      <c r="H903" s="279"/>
    </row>
    <row r="904" spans="1:8" ht="13.5" thickBot="1" x14ac:dyDescent="0.25">
      <c r="A904" s="210"/>
      <c r="B904" s="210"/>
      <c r="C904" s="210"/>
      <c r="D904" s="210"/>
      <c r="E904" s="277"/>
      <c r="F904" s="279"/>
      <c r="G904" s="279"/>
      <c r="H904" s="279"/>
    </row>
    <row r="905" spans="1:8" ht="13.5" thickBot="1" x14ac:dyDescent="0.25">
      <c r="A905" s="210"/>
      <c r="B905" s="210"/>
      <c r="C905" s="210"/>
      <c r="D905" s="210"/>
      <c r="E905" s="277"/>
      <c r="F905" s="279"/>
      <c r="G905" s="279"/>
      <c r="H905" s="279"/>
    </row>
    <row r="906" spans="1:8" ht="13.5" thickBot="1" x14ac:dyDescent="0.25">
      <c r="A906" s="210"/>
      <c r="B906" s="210"/>
      <c r="C906" s="210"/>
      <c r="D906" s="210"/>
      <c r="E906" s="277"/>
      <c r="F906" s="279"/>
      <c r="G906" s="279"/>
      <c r="H906" s="279"/>
    </row>
    <row r="907" spans="1:8" ht="13.5" thickBot="1" x14ac:dyDescent="0.25">
      <c r="A907" s="210"/>
      <c r="B907" s="210"/>
      <c r="C907" s="210"/>
      <c r="D907" s="210"/>
      <c r="E907" s="277"/>
      <c r="F907" s="279"/>
      <c r="G907" s="279"/>
      <c r="H907" s="279"/>
    </row>
    <row r="908" spans="1:8" ht="13.5" thickBot="1" x14ac:dyDescent="0.25">
      <c r="A908" s="210"/>
      <c r="B908" s="210"/>
      <c r="C908" s="210"/>
      <c r="D908" s="210"/>
      <c r="E908" s="277"/>
      <c r="F908" s="279"/>
      <c r="G908" s="279"/>
      <c r="H908" s="279"/>
    </row>
    <row r="909" spans="1:8" ht="13.5" thickBot="1" x14ac:dyDescent="0.25">
      <c r="A909" s="210"/>
      <c r="B909" s="210"/>
      <c r="C909" s="210"/>
      <c r="D909" s="210"/>
      <c r="E909" s="277"/>
      <c r="F909" s="279"/>
      <c r="G909" s="279"/>
      <c r="H909" s="279"/>
    </row>
    <row r="910" spans="1:8" ht="13.5" thickBot="1" x14ac:dyDescent="0.25">
      <c r="A910" s="210"/>
      <c r="B910" s="210"/>
      <c r="C910" s="210"/>
      <c r="D910" s="210"/>
      <c r="E910" s="277"/>
      <c r="F910" s="279"/>
      <c r="G910" s="279"/>
      <c r="H910" s="279"/>
    </row>
    <row r="911" spans="1:8" ht="13.5" thickBot="1" x14ac:dyDescent="0.25">
      <c r="A911" s="210"/>
      <c r="B911" s="210"/>
      <c r="C911" s="210"/>
      <c r="D911" s="210"/>
      <c r="E911" s="277"/>
      <c r="F911" s="279"/>
      <c r="G911" s="279"/>
      <c r="H911" s="279"/>
    </row>
    <row r="912" spans="1:8" ht="13.5" thickBot="1" x14ac:dyDescent="0.25">
      <c r="A912" s="210"/>
      <c r="B912" s="210"/>
      <c r="C912" s="210"/>
      <c r="D912" s="210"/>
      <c r="E912" s="277"/>
      <c r="F912" s="279"/>
      <c r="G912" s="279"/>
      <c r="H912" s="279"/>
    </row>
    <row r="913" spans="1:8" ht="13.5" thickBot="1" x14ac:dyDescent="0.25">
      <c r="A913" s="210"/>
      <c r="B913" s="210"/>
      <c r="C913" s="210"/>
      <c r="D913" s="210"/>
      <c r="E913" s="277"/>
      <c r="F913" s="279"/>
      <c r="G913" s="279"/>
      <c r="H913" s="279"/>
    </row>
    <row r="914" spans="1:8" ht="13.5" thickBot="1" x14ac:dyDescent="0.25">
      <c r="A914" s="210"/>
      <c r="B914" s="210"/>
      <c r="C914" s="210"/>
      <c r="D914" s="210"/>
      <c r="E914" s="277"/>
      <c r="F914" s="279"/>
      <c r="G914" s="279"/>
      <c r="H914" s="279"/>
    </row>
    <row r="915" spans="1:8" ht="13.5" thickBot="1" x14ac:dyDescent="0.25">
      <c r="A915" s="210"/>
      <c r="B915" s="210"/>
      <c r="C915" s="210"/>
      <c r="D915" s="210"/>
      <c r="E915" s="277"/>
      <c r="F915" s="279"/>
      <c r="G915" s="279"/>
      <c r="H915" s="279"/>
    </row>
    <row r="916" spans="1:8" ht="13.5" thickBot="1" x14ac:dyDescent="0.25">
      <c r="A916" s="210"/>
      <c r="B916" s="210"/>
      <c r="C916" s="210"/>
      <c r="D916" s="210"/>
      <c r="E916" s="277"/>
      <c r="F916" s="279"/>
      <c r="G916" s="279"/>
      <c r="H916" s="279"/>
    </row>
    <row r="917" spans="1:8" ht="13.5" thickBot="1" x14ac:dyDescent="0.25">
      <c r="A917" s="210"/>
      <c r="B917" s="210"/>
      <c r="C917" s="210"/>
      <c r="D917" s="210"/>
      <c r="E917" s="277"/>
      <c r="F917" s="279"/>
      <c r="G917" s="279"/>
      <c r="H917" s="279"/>
    </row>
    <row r="918" spans="1:8" ht="13.5" thickBot="1" x14ac:dyDescent="0.25">
      <c r="A918" s="210"/>
      <c r="B918" s="210"/>
      <c r="C918" s="210"/>
      <c r="D918" s="210"/>
      <c r="E918" s="277"/>
      <c r="F918" s="279"/>
      <c r="G918" s="279"/>
      <c r="H918" s="279"/>
    </row>
    <row r="919" spans="1:8" ht="13.5" thickBot="1" x14ac:dyDescent="0.25">
      <c r="A919" s="210"/>
      <c r="B919" s="210"/>
      <c r="C919" s="210"/>
      <c r="D919" s="210"/>
      <c r="E919" s="277"/>
      <c r="F919" s="279"/>
      <c r="G919" s="279"/>
      <c r="H919" s="279"/>
    </row>
    <row r="920" spans="1:8" ht="13.5" thickBot="1" x14ac:dyDescent="0.25">
      <c r="A920" s="210"/>
      <c r="B920" s="210"/>
      <c r="C920" s="210"/>
      <c r="D920" s="210"/>
      <c r="E920" s="277"/>
      <c r="F920" s="279"/>
      <c r="G920" s="279"/>
      <c r="H920" s="279"/>
    </row>
    <row r="921" spans="1:8" ht="13.5" thickBot="1" x14ac:dyDescent="0.25">
      <c r="A921" s="210"/>
      <c r="B921" s="210"/>
      <c r="C921" s="210"/>
      <c r="D921" s="210"/>
      <c r="E921" s="277"/>
      <c r="F921" s="279"/>
      <c r="G921" s="279"/>
      <c r="H921" s="279"/>
    </row>
    <row r="922" spans="1:8" ht="13.5" thickBot="1" x14ac:dyDescent="0.25">
      <c r="A922" s="210"/>
      <c r="B922" s="210"/>
      <c r="C922" s="210"/>
      <c r="D922" s="210"/>
      <c r="E922" s="277"/>
      <c r="F922" s="279"/>
      <c r="G922" s="279"/>
      <c r="H922" s="279"/>
    </row>
    <row r="923" spans="1:8" ht="13.5" thickBot="1" x14ac:dyDescent="0.25">
      <c r="A923" s="210"/>
      <c r="B923" s="210"/>
      <c r="C923" s="210"/>
      <c r="D923" s="210"/>
      <c r="E923" s="277"/>
      <c r="F923" s="279"/>
      <c r="G923" s="279"/>
      <c r="H923" s="279"/>
    </row>
    <row r="924" spans="1:8" ht="13.5" thickBot="1" x14ac:dyDescent="0.25">
      <c r="A924" s="210"/>
      <c r="B924" s="210"/>
      <c r="C924" s="210"/>
      <c r="D924" s="210"/>
      <c r="E924" s="277"/>
      <c r="F924" s="279"/>
      <c r="G924" s="279"/>
      <c r="H924" s="279"/>
    </row>
    <row r="925" spans="1:8" ht="13.5" thickBot="1" x14ac:dyDescent="0.25">
      <c r="A925" s="210"/>
      <c r="B925" s="210"/>
      <c r="C925" s="210"/>
      <c r="D925" s="210"/>
      <c r="E925" s="277"/>
      <c r="F925" s="279"/>
      <c r="G925" s="279"/>
      <c r="H925" s="279"/>
    </row>
    <row r="926" spans="1:8" ht="13.5" thickBot="1" x14ac:dyDescent="0.25">
      <c r="A926" s="210"/>
      <c r="B926" s="210"/>
      <c r="C926" s="210"/>
      <c r="D926" s="210"/>
      <c r="E926" s="277"/>
      <c r="F926" s="279"/>
      <c r="G926" s="279"/>
      <c r="H926" s="279"/>
    </row>
    <row r="927" spans="1:8" ht="13.5" thickBot="1" x14ac:dyDescent="0.25">
      <c r="A927" s="210"/>
      <c r="B927" s="210"/>
      <c r="C927" s="210"/>
      <c r="D927" s="210"/>
      <c r="E927" s="277"/>
      <c r="F927" s="279"/>
      <c r="G927" s="279"/>
      <c r="H927" s="279"/>
    </row>
    <row r="928" spans="1:8" ht="13.5" thickBot="1" x14ac:dyDescent="0.25">
      <c r="A928" s="210"/>
      <c r="B928" s="210"/>
      <c r="C928" s="210"/>
      <c r="D928" s="210"/>
      <c r="E928" s="277"/>
      <c r="F928" s="279"/>
      <c r="G928" s="279"/>
      <c r="H928" s="279"/>
    </row>
    <row r="929" spans="1:8" ht="13.5" thickBot="1" x14ac:dyDescent="0.25">
      <c r="A929" s="210"/>
      <c r="B929" s="210"/>
      <c r="C929" s="210"/>
      <c r="D929" s="210"/>
      <c r="E929" s="277"/>
      <c r="F929" s="279"/>
      <c r="G929" s="279"/>
      <c r="H929" s="279"/>
    </row>
    <row r="930" spans="1:8" ht="13.5" thickBot="1" x14ac:dyDescent="0.25">
      <c r="A930" s="210"/>
      <c r="B930" s="210"/>
      <c r="C930" s="210"/>
      <c r="D930" s="210"/>
      <c r="E930" s="277"/>
      <c r="F930" s="279"/>
      <c r="G930" s="279"/>
      <c r="H930" s="279"/>
    </row>
    <row r="931" spans="1:8" ht="13.5" thickBot="1" x14ac:dyDescent="0.25">
      <c r="A931" s="210"/>
      <c r="B931" s="210"/>
      <c r="C931" s="210"/>
      <c r="D931" s="210"/>
      <c r="E931" s="277"/>
      <c r="F931" s="279"/>
      <c r="G931" s="279"/>
      <c r="H931" s="279"/>
    </row>
    <row r="932" spans="1:8" ht="13.5" thickBot="1" x14ac:dyDescent="0.25">
      <c r="A932" s="210"/>
      <c r="B932" s="210"/>
      <c r="C932" s="210"/>
      <c r="D932" s="210"/>
      <c r="E932" s="277"/>
      <c r="F932" s="279"/>
      <c r="G932" s="279"/>
      <c r="H932" s="279"/>
    </row>
    <row r="933" spans="1:8" ht="13.5" thickBot="1" x14ac:dyDescent="0.25">
      <c r="A933" s="210"/>
      <c r="B933" s="210"/>
      <c r="C933" s="210"/>
      <c r="D933" s="210"/>
      <c r="E933" s="277"/>
      <c r="F933" s="279"/>
      <c r="G933" s="279"/>
      <c r="H933" s="279"/>
    </row>
    <row r="934" spans="1:8" ht="13.5" thickBot="1" x14ac:dyDescent="0.25">
      <c r="A934" s="210"/>
      <c r="B934" s="210"/>
      <c r="C934" s="210"/>
      <c r="D934" s="210"/>
      <c r="E934" s="277"/>
      <c r="F934" s="279"/>
      <c r="G934" s="279"/>
      <c r="H934" s="279"/>
    </row>
    <row r="935" spans="1:8" ht="13.5" thickBot="1" x14ac:dyDescent="0.25">
      <c r="A935" s="210"/>
      <c r="B935" s="210"/>
      <c r="C935" s="210"/>
      <c r="D935" s="210"/>
      <c r="E935" s="277"/>
      <c r="F935" s="279"/>
      <c r="G935" s="279"/>
      <c r="H935" s="279"/>
    </row>
    <row r="936" spans="1:8" ht="13.5" thickBot="1" x14ac:dyDescent="0.25">
      <c r="A936" s="210"/>
      <c r="B936" s="210"/>
      <c r="C936" s="210"/>
      <c r="D936" s="210"/>
      <c r="E936" s="277"/>
      <c r="F936" s="279"/>
      <c r="G936" s="279"/>
      <c r="H936" s="279"/>
    </row>
    <row r="937" spans="1:8" ht="13.5" thickBot="1" x14ac:dyDescent="0.25">
      <c r="A937" s="210"/>
      <c r="B937" s="210"/>
      <c r="C937" s="210"/>
      <c r="D937" s="210"/>
      <c r="E937" s="277"/>
      <c r="F937" s="279"/>
      <c r="G937" s="279"/>
      <c r="H937" s="279"/>
    </row>
    <row r="938" spans="1:8" ht="13.5" thickBot="1" x14ac:dyDescent="0.25">
      <c r="A938" s="210"/>
      <c r="B938" s="210"/>
      <c r="C938" s="210"/>
      <c r="D938" s="210"/>
      <c r="E938" s="277"/>
      <c r="F938" s="279"/>
      <c r="G938" s="279"/>
      <c r="H938" s="279"/>
    </row>
    <row r="939" spans="1:8" ht="13.5" thickBot="1" x14ac:dyDescent="0.25">
      <c r="A939" s="210"/>
      <c r="B939" s="210"/>
      <c r="C939" s="210"/>
      <c r="D939" s="210"/>
      <c r="E939" s="277"/>
      <c r="F939" s="279"/>
      <c r="G939" s="279"/>
      <c r="H939" s="279"/>
    </row>
    <row r="940" spans="1:8" ht="13.5" thickBot="1" x14ac:dyDescent="0.25">
      <c r="A940" s="210"/>
      <c r="B940" s="210"/>
      <c r="C940" s="210"/>
      <c r="D940" s="210"/>
      <c r="E940" s="277"/>
      <c r="F940" s="279"/>
      <c r="G940" s="279"/>
      <c r="H940" s="279"/>
    </row>
    <row r="941" spans="1:8" ht="13.5" thickBot="1" x14ac:dyDescent="0.25">
      <c r="A941" s="210"/>
      <c r="B941" s="210"/>
      <c r="C941" s="210"/>
      <c r="D941" s="210"/>
      <c r="E941" s="277"/>
      <c r="F941" s="279"/>
      <c r="G941" s="279"/>
      <c r="H941" s="279"/>
    </row>
    <row r="942" spans="1:8" ht="13.5" thickBot="1" x14ac:dyDescent="0.25">
      <c r="A942" s="210"/>
      <c r="B942" s="210"/>
      <c r="C942" s="210"/>
      <c r="D942" s="210"/>
      <c r="E942" s="277"/>
      <c r="F942" s="279"/>
      <c r="G942" s="279"/>
      <c r="H942" s="279"/>
    </row>
    <row r="943" spans="1:8" ht="13.5" thickBot="1" x14ac:dyDescent="0.25">
      <c r="A943" s="210"/>
      <c r="B943" s="210"/>
      <c r="C943" s="210"/>
      <c r="D943" s="210"/>
      <c r="E943" s="277"/>
      <c r="F943" s="279"/>
      <c r="G943" s="279"/>
      <c r="H943" s="279"/>
    </row>
    <row r="944" spans="1:8" ht="13.5" thickBot="1" x14ac:dyDescent="0.25">
      <c r="A944" s="210"/>
      <c r="B944" s="210"/>
      <c r="C944" s="210"/>
      <c r="D944" s="210"/>
      <c r="E944" s="277"/>
      <c r="F944" s="279"/>
      <c r="G944" s="279"/>
      <c r="H944" s="279"/>
    </row>
    <row r="945" spans="1:8" ht="13.5" thickBot="1" x14ac:dyDescent="0.25">
      <c r="A945" s="210"/>
      <c r="B945" s="210"/>
      <c r="C945" s="210"/>
      <c r="D945" s="210"/>
      <c r="E945" s="277"/>
      <c r="F945" s="279"/>
      <c r="G945" s="279"/>
      <c r="H945" s="279"/>
    </row>
    <row r="946" spans="1:8" ht="13.5" thickBot="1" x14ac:dyDescent="0.25">
      <c r="A946" s="210"/>
      <c r="B946" s="210"/>
      <c r="C946" s="210"/>
      <c r="D946" s="210"/>
      <c r="E946" s="277"/>
      <c r="F946" s="279"/>
      <c r="G946" s="279"/>
      <c r="H946" s="279"/>
    </row>
    <row r="947" spans="1:8" ht="13.5" thickBot="1" x14ac:dyDescent="0.25">
      <c r="A947" s="210"/>
      <c r="B947" s="210"/>
      <c r="C947" s="210"/>
      <c r="D947" s="210"/>
      <c r="E947" s="277"/>
      <c r="F947" s="279"/>
      <c r="G947" s="279"/>
      <c r="H947" s="279"/>
    </row>
    <row r="948" spans="1:8" ht="13.5" thickBot="1" x14ac:dyDescent="0.25">
      <c r="A948" s="210"/>
      <c r="B948" s="210"/>
      <c r="C948" s="210"/>
      <c r="D948" s="210"/>
      <c r="E948" s="277"/>
      <c r="F948" s="279"/>
      <c r="G948" s="279"/>
      <c r="H948" s="279"/>
    </row>
    <row r="949" spans="1:8" ht="13.5" thickBot="1" x14ac:dyDescent="0.25">
      <c r="A949" s="210"/>
      <c r="B949" s="210"/>
      <c r="C949" s="210"/>
      <c r="D949" s="210"/>
      <c r="E949" s="277"/>
      <c r="F949" s="279"/>
      <c r="G949" s="279"/>
      <c r="H949" s="279"/>
    </row>
    <row r="950" spans="1:8" ht="13.5" thickBot="1" x14ac:dyDescent="0.25">
      <c r="A950" s="210"/>
      <c r="B950" s="210"/>
      <c r="C950" s="210"/>
      <c r="D950" s="210"/>
      <c r="E950" s="277"/>
      <c r="F950" s="279"/>
      <c r="G950" s="279"/>
      <c r="H950" s="279"/>
    </row>
    <row r="951" spans="1:8" ht="13.5" thickBot="1" x14ac:dyDescent="0.25">
      <c r="A951" s="210"/>
      <c r="B951" s="210"/>
      <c r="C951" s="210"/>
      <c r="D951" s="210"/>
      <c r="E951" s="277"/>
      <c r="F951" s="279"/>
      <c r="G951" s="279"/>
      <c r="H951" s="279"/>
    </row>
    <row r="952" spans="1:8" ht="13.5" thickBot="1" x14ac:dyDescent="0.25">
      <c r="A952" s="210"/>
      <c r="B952" s="210"/>
      <c r="C952" s="210"/>
      <c r="D952" s="210"/>
      <c r="E952" s="277"/>
      <c r="F952" s="279"/>
      <c r="G952" s="279"/>
      <c r="H952" s="279"/>
    </row>
    <row r="953" spans="1:8" ht="13.5" thickBot="1" x14ac:dyDescent="0.25">
      <c r="A953" s="210"/>
      <c r="B953" s="210"/>
      <c r="C953" s="210"/>
      <c r="D953" s="210"/>
      <c r="E953" s="277"/>
      <c r="F953" s="279"/>
      <c r="G953" s="279"/>
      <c r="H953" s="279"/>
    </row>
    <row r="954" spans="1:8" ht="13.5" thickBot="1" x14ac:dyDescent="0.25">
      <c r="A954" s="210"/>
      <c r="B954" s="210"/>
      <c r="C954" s="210"/>
      <c r="D954" s="210"/>
      <c r="E954" s="277"/>
      <c r="F954" s="279"/>
      <c r="G954" s="279"/>
      <c r="H954" s="279"/>
    </row>
    <row r="955" spans="1:8" ht="13.5" thickBot="1" x14ac:dyDescent="0.25">
      <c r="A955" s="210"/>
      <c r="B955" s="210"/>
      <c r="C955" s="210"/>
      <c r="D955" s="210"/>
      <c r="E955" s="277"/>
      <c r="F955" s="279"/>
      <c r="G955" s="279"/>
      <c r="H955" s="279"/>
    </row>
    <row r="956" spans="1:8" ht="13.5" thickBot="1" x14ac:dyDescent="0.25">
      <c r="A956" s="210"/>
      <c r="B956" s="210"/>
      <c r="C956" s="210"/>
      <c r="D956" s="210"/>
      <c r="E956" s="277"/>
      <c r="F956" s="279"/>
      <c r="G956" s="279"/>
      <c r="H956" s="279"/>
    </row>
    <row r="957" spans="1:8" ht="13.5" thickBot="1" x14ac:dyDescent="0.25">
      <c r="A957" s="210"/>
      <c r="B957" s="210"/>
      <c r="C957" s="210"/>
      <c r="D957" s="210"/>
      <c r="E957" s="277"/>
      <c r="F957" s="279"/>
      <c r="G957" s="279"/>
      <c r="H957" s="279"/>
    </row>
    <row r="958" spans="1:8" ht="13.5" thickBot="1" x14ac:dyDescent="0.25">
      <c r="A958" s="210"/>
      <c r="B958" s="210"/>
      <c r="C958" s="210"/>
      <c r="D958" s="210"/>
      <c r="E958" s="277"/>
      <c r="F958" s="279"/>
      <c r="G958" s="279"/>
      <c r="H958" s="279"/>
    </row>
    <row r="959" spans="1:8" ht="13.5" thickBot="1" x14ac:dyDescent="0.25">
      <c r="A959" s="210"/>
      <c r="B959" s="210"/>
      <c r="C959" s="210"/>
      <c r="D959" s="210"/>
      <c r="E959" s="277"/>
      <c r="F959" s="279"/>
      <c r="G959" s="279"/>
      <c r="H959" s="279"/>
    </row>
    <row r="960" spans="1:8" ht="13.5" thickBot="1" x14ac:dyDescent="0.25">
      <c r="A960" s="210"/>
      <c r="B960" s="210"/>
      <c r="C960" s="210"/>
      <c r="D960" s="210"/>
      <c r="E960" s="277"/>
      <c r="F960" s="279"/>
      <c r="G960" s="279"/>
      <c r="H960" s="279"/>
    </row>
    <row r="961" spans="1:8" ht="13.5" thickBot="1" x14ac:dyDescent="0.25">
      <c r="A961" s="210"/>
      <c r="B961" s="210"/>
      <c r="C961" s="210"/>
      <c r="D961" s="210"/>
      <c r="E961" s="277"/>
      <c r="F961" s="279"/>
      <c r="G961" s="279"/>
      <c r="H961" s="279"/>
    </row>
    <row r="962" spans="1:8" ht="13.5" thickBot="1" x14ac:dyDescent="0.25">
      <c r="A962" s="210"/>
      <c r="B962" s="210"/>
      <c r="C962" s="210"/>
      <c r="D962" s="210"/>
      <c r="E962" s="277"/>
      <c r="F962" s="279"/>
      <c r="G962" s="279"/>
      <c r="H962" s="279"/>
    </row>
    <row r="963" spans="1:8" ht="13.5" thickBot="1" x14ac:dyDescent="0.25">
      <c r="A963" s="210"/>
      <c r="B963" s="210"/>
      <c r="C963" s="210"/>
      <c r="D963" s="210"/>
      <c r="E963" s="277"/>
      <c r="F963" s="279"/>
      <c r="G963" s="279"/>
      <c r="H963" s="279"/>
    </row>
    <row r="964" spans="1:8" ht="13.5" thickBot="1" x14ac:dyDescent="0.25">
      <c r="A964" s="210"/>
      <c r="B964" s="210"/>
      <c r="C964" s="210"/>
      <c r="D964" s="210"/>
      <c r="E964" s="277"/>
      <c r="F964" s="279"/>
      <c r="G964" s="279"/>
      <c r="H964" s="279"/>
    </row>
    <row r="965" spans="1:8" ht="13.5" thickBot="1" x14ac:dyDescent="0.25">
      <c r="A965" s="210"/>
      <c r="B965" s="210"/>
      <c r="C965" s="210"/>
      <c r="D965" s="210"/>
      <c r="E965" s="277"/>
      <c r="F965" s="279"/>
      <c r="G965" s="279"/>
      <c r="H965" s="279"/>
    </row>
    <row r="966" spans="1:8" ht="13.5" thickBot="1" x14ac:dyDescent="0.25">
      <c r="A966" s="210"/>
      <c r="B966" s="210"/>
      <c r="C966" s="210"/>
      <c r="D966" s="210"/>
      <c r="E966" s="277"/>
      <c r="F966" s="279"/>
      <c r="G966" s="279"/>
      <c r="H966" s="279"/>
    </row>
    <row r="967" spans="1:8" ht="13.5" thickBot="1" x14ac:dyDescent="0.25">
      <c r="A967" s="210"/>
      <c r="B967" s="210"/>
      <c r="C967" s="210"/>
      <c r="D967" s="210"/>
      <c r="E967" s="277"/>
      <c r="F967" s="279"/>
      <c r="G967" s="279"/>
      <c r="H967" s="279"/>
    </row>
    <row r="968" spans="1:8" ht="13.5" thickBot="1" x14ac:dyDescent="0.25">
      <c r="A968" s="210"/>
      <c r="B968" s="210"/>
      <c r="C968" s="210"/>
      <c r="D968" s="210"/>
      <c r="E968" s="277"/>
      <c r="F968" s="279"/>
      <c r="G968" s="279"/>
      <c r="H968" s="279"/>
    </row>
    <row r="969" spans="1:8" ht="13.5" thickBot="1" x14ac:dyDescent="0.25">
      <c r="A969" s="210"/>
      <c r="B969" s="210"/>
      <c r="C969" s="210"/>
      <c r="D969" s="210"/>
      <c r="E969" s="277"/>
      <c r="F969" s="279"/>
      <c r="G969" s="279"/>
      <c r="H969" s="279"/>
    </row>
    <row r="970" spans="1:8" ht="13.5" thickBot="1" x14ac:dyDescent="0.25">
      <c r="A970" s="210"/>
      <c r="B970" s="210"/>
      <c r="C970" s="210"/>
      <c r="D970" s="210"/>
      <c r="E970" s="277"/>
      <c r="F970" s="279"/>
      <c r="G970" s="279"/>
      <c r="H970" s="279"/>
    </row>
    <row r="971" spans="1:8" ht="13.5" thickBot="1" x14ac:dyDescent="0.25">
      <c r="A971" s="210"/>
      <c r="B971" s="210"/>
      <c r="C971" s="210"/>
      <c r="D971" s="210"/>
      <c r="E971" s="277"/>
      <c r="F971" s="279"/>
      <c r="G971" s="279"/>
      <c r="H971" s="279"/>
    </row>
    <row r="972" spans="1:8" ht="13.5" thickBot="1" x14ac:dyDescent="0.25">
      <c r="A972" s="210"/>
      <c r="B972" s="210"/>
      <c r="C972" s="210"/>
      <c r="D972" s="210"/>
      <c r="E972" s="277"/>
      <c r="F972" s="279"/>
      <c r="G972" s="279"/>
      <c r="H972" s="279"/>
    </row>
    <row r="973" spans="1:8" ht="13.5" thickBot="1" x14ac:dyDescent="0.25">
      <c r="A973" s="210"/>
      <c r="B973" s="210"/>
      <c r="C973" s="210"/>
      <c r="D973" s="210"/>
      <c r="E973" s="277"/>
      <c r="F973" s="279"/>
      <c r="G973" s="279"/>
      <c r="H973" s="279"/>
    </row>
    <row r="974" spans="1:8" ht="13.5" thickBot="1" x14ac:dyDescent="0.25">
      <c r="A974" s="210"/>
      <c r="B974" s="210"/>
      <c r="C974" s="210"/>
      <c r="D974" s="210"/>
      <c r="E974" s="277"/>
      <c r="F974" s="279"/>
      <c r="G974" s="279"/>
      <c r="H974" s="279"/>
    </row>
    <row r="975" spans="1:8" ht="13.5" thickBot="1" x14ac:dyDescent="0.25">
      <c r="A975" s="210"/>
      <c r="B975" s="210"/>
      <c r="C975" s="210"/>
      <c r="D975" s="210"/>
      <c r="E975" s="277"/>
      <c r="F975" s="279"/>
      <c r="G975" s="279"/>
      <c r="H975" s="279"/>
    </row>
    <row r="976" spans="1:8" ht="13.5" thickBot="1" x14ac:dyDescent="0.25">
      <c r="A976" s="210"/>
      <c r="B976" s="210"/>
      <c r="C976" s="210"/>
      <c r="D976" s="210"/>
      <c r="E976" s="277"/>
      <c r="F976" s="279"/>
      <c r="G976" s="279"/>
      <c r="H976" s="279"/>
    </row>
    <row r="977" spans="1:8" ht="13.5" thickBot="1" x14ac:dyDescent="0.25">
      <c r="A977" s="210"/>
      <c r="B977" s="210"/>
      <c r="C977" s="210"/>
      <c r="D977" s="210"/>
      <c r="E977" s="277"/>
      <c r="F977" s="279"/>
      <c r="G977" s="279"/>
      <c r="H977" s="279"/>
    </row>
    <row r="978" spans="1:8" ht="13.5" thickBot="1" x14ac:dyDescent="0.25">
      <c r="A978" s="210"/>
      <c r="B978" s="210"/>
      <c r="C978" s="210"/>
      <c r="D978" s="210"/>
      <c r="E978" s="277"/>
      <c r="F978" s="279"/>
      <c r="G978" s="279"/>
      <c r="H978" s="279"/>
    </row>
    <row r="979" spans="1:8" ht="13.5" thickBot="1" x14ac:dyDescent="0.25">
      <c r="A979" s="210"/>
      <c r="B979" s="210"/>
      <c r="C979" s="210"/>
      <c r="D979" s="210"/>
      <c r="E979" s="277"/>
      <c r="F979" s="279"/>
      <c r="G979" s="279"/>
      <c r="H979" s="279"/>
    </row>
    <row r="980" spans="1:8" ht="13.5" thickBot="1" x14ac:dyDescent="0.25">
      <c r="A980" s="210"/>
      <c r="B980" s="210"/>
      <c r="C980" s="210"/>
      <c r="D980" s="210"/>
      <c r="E980" s="277"/>
      <c r="F980" s="279"/>
      <c r="G980" s="279"/>
      <c r="H980" s="279"/>
    </row>
    <row r="981" spans="1:8" ht="13.5" thickBot="1" x14ac:dyDescent="0.25">
      <c r="A981" s="210"/>
      <c r="B981" s="210"/>
      <c r="C981" s="210"/>
      <c r="D981" s="210"/>
      <c r="E981" s="277"/>
      <c r="F981" s="279"/>
      <c r="G981" s="279"/>
      <c r="H981" s="279"/>
    </row>
    <row r="982" spans="1:8" ht="13.5" thickBot="1" x14ac:dyDescent="0.25">
      <c r="A982" s="210"/>
      <c r="B982" s="210"/>
      <c r="C982" s="210"/>
      <c r="D982" s="210"/>
      <c r="E982" s="277"/>
      <c r="F982" s="279"/>
      <c r="G982" s="279"/>
      <c r="H982" s="279"/>
    </row>
    <row r="983" spans="1:8" ht="13.5" thickBot="1" x14ac:dyDescent="0.25">
      <c r="A983" s="210"/>
      <c r="B983" s="210"/>
      <c r="C983" s="210"/>
      <c r="D983" s="210"/>
      <c r="E983" s="277"/>
      <c r="F983" s="279"/>
      <c r="G983" s="279"/>
      <c r="H983" s="279"/>
    </row>
    <row r="984" spans="1:8" ht="13.5" thickBot="1" x14ac:dyDescent="0.25">
      <c r="A984" s="210"/>
      <c r="B984" s="210"/>
      <c r="C984" s="210"/>
      <c r="D984" s="210"/>
      <c r="E984" s="277"/>
      <c r="F984" s="279"/>
      <c r="G984" s="279"/>
      <c r="H984" s="279"/>
    </row>
    <row r="985" spans="1:8" ht="13.5" thickBot="1" x14ac:dyDescent="0.25">
      <c r="A985" s="210"/>
      <c r="B985" s="210"/>
      <c r="C985" s="210"/>
      <c r="D985" s="210"/>
      <c r="E985" s="277"/>
      <c r="F985" s="279"/>
      <c r="G985" s="279"/>
      <c r="H985" s="279"/>
    </row>
    <row r="986" spans="1:8" ht="13.5" thickBot="1" x14ac:dyDescent="0.25">
      <c r="A986" s="210"/>
      <c r="B986" s="210"/>
      <c r="C986" s="210"/>
      <c r="D986" s="210"/>
      <c r="E986" s="277"/>
      <c r="F986" s="279"/>
      <c r="G986" s="279"/>
      <c r="H986" s="279"/>
    </row>
    <row r="987" spans="1:8" ht="13.5" thickBot="1" x14ac:dyDescent="0.25">
      <c r="A987" s="210"/>
      <c r="B987" s="210"/>
      <c r="C987" s="210"/>
      <c r="D987" s="210"/>
      <c r="E987" s="277"/>
      <c r="F987" s="279"/>
      <c r="G987" s="279"/>
      <c r="H987" s="279"/>
    </row>
    <row r="988" spans="1:8" ht="13.5" thickBot="1" x14ac:dyDescent="0.25">
      <c r="A988" s="210"/>
      <c r="B988" s="210"/>
      <c r="C988" s="210"/>
      <c r="D988" s="210"/>
      <c r="E988" s="277"/>
      <c r="F988" s="279"/>
      <c r="G988" s="279"/>
      <c r="H988" s="279"/>
    </row>
    <row r="989" spans="1:8" ht="13.5" thickBot="1" x14ac:dyDescent="0.25">
      <c r="A989" s="210"/>
      <c r="B989" s="210"/>
      <c r="C989" s="210"/>
      <c r="D989" s="210"/>
      <c r="E989" s="277"/>
      <c r="F989" s="279"/>
      <c r="G989" s="279"/>
      <c r="H989" s="279"/>
    </row>
    <row r="990" spans="1:8" ht="13.5" thickBot="1" x14ac:dyDescent="0.25">
      <c r="A990" s="210"/>
      <c r="B990" s="210"/>
      <c r="C990" s="210"/>
      <c r="D990" s="210"/>
      <c r="E990" s="277"/>
      <c r="F990" s="279"/>
      <c r="G990" s="279"/>
      <c r="H990" s="279"/>
    </row>
    <row r="991" spans="1:8" ht="13.5" thickBot="1" x14ac:dyDescent="0.25">
      <c r="A991" s="210"/>
      <c r="B991" s="210"/>
      <c r="C991" s="210"/>
      <c r="D991" s="210"/>
      <c r="E991" s="277"/>
      <c r="F991" s="279"/>
      <c r="G991" s="279"/>
      <c r="H991" s="279"/>
    </row>
    <row r="992" spans="1:8" ht="13.5" thickBot="1" x14ac:dyDescent="0.25">
      <c r="A992" s="210"/>
      <c r="B992" s="210"/>
      <c r="C992" s="210"/>
      <c r="D992" s="210"/>
      <c r="E992" s="277"/>
      <c r="F992" s="279"/>
      <c r="G992" s="279"/>
      <c r="H992" s="279"/>
    </row>
    <row r="993" spans="1:8" ht="13.5" thickBot="1" x14ac:dyDescent="0.25">
      <c r="A993" s="210"/>
      <c r="B993" s="210"/>
      <c r="C993" s="210"/>
      <c r="D993" s="210"/>
      <c r="E993" s="277"/>
      <c r="F993" s="279"/>
      <c r="G993" s="279"/>
      <c r="H993" s="279"/>
    </row>
    <row r="994" spans="1:8" ht="13.5" thickBot="1" x14ac:dyDescent="0.25">
      <c r="A994" s="210"/>
      <c r="B994" s="210"/>
      <c r="C994" s="210"/>
      <c r="D994" s="210"/>
      <c r="E994" s="277"/>
      <c r="F994" s="279"/>
      <c r="G994" s="279"/>
      <c r="H994" s="279"/>
    </row>
    <row r="995" spans="1:8" ht="13.5" thickBot="1" x14ac:dyDescent="0.25">
      <c r="A995" s="210"/>
      <c r="B995" s="210"/>
      <c r="C995" s="210"/>
      <c r="D995" s="210"/>
      <c r="E995" s="277"/>
      <c r="F995" s="279"/>
      <c r="G995" s="279"/>
      <c r="H995" s="279"/>
    </row>
    <row r="996" spans="1:8" ht="13.5" thickBot="1" x14ac:dyDescent="0.25">
      <c r="A996" s="210"/>
      <c r="B996" s="210"/>
      <c r="C996" s="210"/>
      <c r="D996" s="210"/>
      <c r="E996" s="277"/>
      <c r="F996" s="279"/>
      <c r="G996" s="279"/>
      <c r="H996" s="279"/>
    </row>
    <row r="997" spans="1:8" ht="13.5" thickBot="1" x14ac:dyDescent="0.25">
      <c r="A997" s="210"/>
      <c r="B997" s="210"/>
      <c r="C997" s="210"/>
      <c r="D997" s="210"/>
      <c r="E997" s="277"/>
      <c r="F997" s="279"/>
      <c r="G997" s="279"/>
      <c r="H997" s="279"/>
    </row>
    <row r="998" spans="1:8" ht="13.5" thickBot="1" x14ac:dyDescent="0.25">
      <c r="A998" s="210"/>
      <c r="B998" s="210"/>
      <c r="C998" s="210"/>
      <c r="D998" s="210"/>
      <c r="E998" s="277"/>
      <c r="F998" s="279"/>
      <c r="G998" s="279"/>
      <c r="H998" s="279"/>
    </row>
    <row r="999" spans="1:8" ht="13.5" thickBot="1" x14ac:dyDescent="0.25">
      <c r="A999" s="210"/>
      <c r="B999" s="210"/>
      <c r="C999" s="210"/>
      <c r="D999" s="210"/>
      <c r="E999" s="277"/>
      <c r="F999" s="279"/>
      <c r="G999" s="279"/>
      <c r="H999" s="279"/>
    </row>
    <row r="1000" spans="1:8" ht="13.5" thickBot="1" x14ac:dyDescent="0.25">
      <c r="A1000" s="210"/>
      <c r="B1000" s="210"/>
      <c r="C1000" s="210"/>
      <c r="D1000" s="210"/>
      <c r="E1000" s="277"/>
      <c r="F1000" s="279"/>
      <c r="G1000" s="279"/>
      <c r="H1000" s="27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5"/>
  <sheetViews>
    <sheetView view="pageBreakPreview" zoomScale="85" zoomScaleNormal="100" zoomScaleSheetLayoutView="85" workbookViewId="0">
      <selection activeCell="I15" sqref="I15"/>
    </sheetView>
  </sheetViews>
  <sheetFormatPr defaultRowHeight="12.75" x14ac:dyDescent="0.2"/>
  <cols>
    <col min="3" max="3" width="30.28515625" customWidth="1"/>
    <col min="5" max="5" width="31.140625" customWidth="1"/>
  </cols>
  <sheetData>
    <row r="1" spans="1:5" s="239" customFormat="1" ht="33" customHeight="1" x14ac:dyDescent="0.2">
      <c r="A1" s="268" t="s">
        <v>120</v>
      </c>
      <c r="B1" s="238" t="s">
        <v>201</v>
      </c>
      <c r="C1" s="238" t="s">
        <v>158</v>
      </c>
      <c r="D1" s="238" t="s">
        <v>159</v>
      </c>
      <c r="E1" s="269"/>
    </row>
    <row r="2" spans="1:5" ht="15" customHeight="1" x14ac:dyDescent="0.2">
      <c r="A2" s="270" t="s">
        <v>160</v>
      </c>
      <c r="B2" s="271"/>
      <c r="C2" s="271"/>
      <c r="D2" s="260" t="s">
        <v>161</v>
      </c>
      <c r="E2" s="260" t="s">
        <v>162</v>
      </c>
    </row>
    <row r="3" spans="1:5" ht="18.75" customHeight="1" x14ac:dyDescent="0.2">
      <c r="A3" s="370">
        <v>1</v>
      </c>
      <c r="B3" s="257" t="s">
        <v>163</v>
      </c>
      <c r="C3" s="246" t="s">
        <v>205</v>
      </c>
      <c r="D3" s="253"/>
      <c r="E3" s="253"/>
    </row>
    <row r="4" spans="1:5" ht="18.75" customHeight="1" x14ac:dyDescent="0.2">
      <c r="A4" s="245"/>
      <c r="B4" s="257" t="s">
        <v>165</v>
      </c>
      <c r="C4" s="246" t="s">
        <v>166</v>
      </c>
      <c r="D4" s="253"/>
      <c r="E4" s="253"/>
    </row>
    <row r="5" spans="1:5" ht="18.75" customHeight="1" x14ac:dyDescent="0.2">
      <c r="A5" s="247"/>
      <c r="B5" s="254"/>
      <c r="C5" s="249" t="s">
        <v>206</v>
      </c>
      <c r="D5" s="254"/>
      <c r="E5" s="254"/>
    </row>
    <row r="6" spans="1:5" ht="18.75" customHeight="1" x14ac:dyDescent="0.2">
      <c r="A6" s="243">
        <v>2</v>
      </c>
      <c r="B6" s="256" t="s">
        <v>168</v>
      </c>
      <c r="C6" s="244" t="s">
        <v>169</v>
      </c>
      <c r="D6" s="252"/>
      <c r="E6" s="252"/>
    </row>
    <row r="7" spans="1:5" ht="18.75" customHeight="1" x14ac:dyDescent="0.2">
      <c r="A7" s="247"/>
      <c r="B7" s="258" t="s">
        <v>207</v>
      </c>
      <c r="C7" s="249" t="s">
        <v>208</v>
      </c>
      <c r="D7" s="254"/>
      <c r="E7" s="254"/>
    </row>
    <row r="8" spans="1:5" ht="18.75" customHeight="1" x14ac:dyDescent="0.2">
      <c r="A8" s="243">
        <v>3</v>
      </c>
      <c r="B8" s="256" t="s">
        <v>163</v>
      </c>
      <c r="C8" s="244" t="s">
        <v>171</v>
      </c>
      <c r="D8" s="252"/>
      <c r="E8" s="252"/>
    </row>
    <row r="9" spans="1:5" ht="18.75" customHeight="1" x14ac:dyDescent="0.2">
      <c r="A9" s="247"/>
      <c r="B9" s="254"/>
      <c r="C9" s="249" t="s">
        <v>206</v>
      </c>
      <c r="D9" s="254"/>
      <c r="E9" s="254"/>
    </row>
    <row r="10" spans="1:5" ht="18.75" customHeight="1" x14ac:dyDescent="0.2">
      <c r="A10" s="250">
        <v>4</v>
      </c>
      <c r="B10" s="259" t="s">
        <v>185</v>
      </c>
      <c r="C10" s="251" t="s">
        <v>186</v>
      </c>
      <c r="D10" s="255"/>
      <c r="E10" s="255"/>
    </row>
    <row r="11" spans="1:5" ht="18.75" customHeight="1" x14ac:dyDescent="0.2">
      <c r="A11" s="250">
        <v>5</v>
      </c>
      <c r="B11" s="259" t="s">
        <v>207</v>
      </c>
      <c r="C11" s="251" t="s">
        <v>208</v>
      </c>
      <c r="D11" s="255"/>
      <c r="E11" s="255"/>
    </row>
    <row r="12" spans="1:5" ht="18.75" customHeight="1" x14ac:dyDescent="0.2">
      <c r="A12" s="243">
        <v>6</v>
      </c>
      <c r="B12" s="256" t="s">
        <v>168</v>
      </c>
      <c r="C12" s="244" t="s">
        <v>171</v>
      </c>
      <c r="D12" s="252"/>
      <c r="E12" s="252"/>
    </row>
    <row r="13" spans="1:5" ht="18.75" customHeight="1" x14ac:dyDescent="0.2">
      <c r="A13" s="247"/>
      <c r="B13" s="254"/>
      <c r="C13" s="249" t="s">
        <v>206</v>
      </c>
      <c r="D13" s="254"/>
      <c r="E13" s="254"/>
    </row>
    <row r="14" spans="1:5" ht="18.75" customHeight="1" x14ac:dyDescent="0.2">
      <c r="A14" s="250">
        <v>7</v>
      </c>
      <c r="B14" s="259" t="s">
        <v>185</v>
      </c>
      <c r="C14" s="251" t="s">
        <v>186</v>
      </c>
      <c r="D14" s="255"/>
      <c r="E14" s="255"/>
    </row>
    <row r="15" spans="1:5" ht="18.75" customHeight="1" x14ac:dyDescent="0.2">
      <c r="A15" s="250">
        <v>8</v>
      </c>
      <c r="B15" s="259" t="s">
        <v>209</v>
      </c>
      <c r="C15" s="251" t="s">
        <v>210</v>
      </c>
      <c r="D15" s="255"/>
      <c r="E15" s="255"/>
    </row>
    <row r="16" spans="1:5" ht="18.75" customHeight="1" x14ac:dyDescent="0.2">
      <c r="A16" s="243">
        <v>9</v>
      </c>
      <c r="B16" s="256" t="s">
        <v>163</v>
      </c>
      <c r="C16" s="244" t="s">
        <v>211</v>
      </c>
      <c r="D16" s="252"/>
      <c r="E16" s="252"/>
    </row>
    <row r="17" spans="1:5" ht="18.75" customHeight="1" x14ac:dyDescent="0.2">
      <c r="A17" s="247"/>
      <c r="B17" s="258" t="s">
        <v>163</v>
      </c>
      <c r="C17" s="249" t="s">
        <v>206</v>
      </c>
      <c r="D17" s="254"/>
      <c r="E17" s="254"/>
    </row>
    <row r="18" spans="1:5" ht="18.75" customHeight="1" x14ac:dyDescent="0.2">
      <c r="A18" s="250">
        <v>10</v>
      </c>
      <c r="B18" s="259" t="s">
        <v>212</v>
      </c>
      <c r="C18" s="251" t="s">
        <v>210</v>
      </c>
      <c r="D18" s="255"/>
      <c r="E18" s="255"/>
    </row>
    <row r="19" spans="1:5" ht="18.75" customHeight="1" x14ac:dyDescent="0.2">
      <c r="A19" s="243">
        <v>11</v>
      </c>
      <c r="B19" s="256" t="s">
        <v>168</v>
      </c>
      <c r="C19" s="244" t="s">
        <v>213</v>
      </c>
      <c r="D19" s="252"/>
      <c r="E19" s="252"/>
    </row>
    <row r="20" spans="1:5" ht="18.75" customHeight="1" x14ac:dyDescent="0.2">
      <c r="A20" s="247"/>
      <c r="B20" s="258" t="s">
        <v>168</v>
      </c>
      <c r="C20" s="249" t="s">
        <v>206</v>
      </c>
      <c r="D20" s="254"/>
      <c r="E20" s="254"/>
    </row>
    <row r="21" spans="1:5" ht="18.75" customHeight="1" x14ac:dyDescent="0.2">
      <c r="A21" s="243">
        <v>12</v>
      </c>
      <c r="B21" s="256" t="s">
        <v>163</v>
      </c>
      <c r="C21" s="244" t="s">
        <v>214</v>
      </c>
      <c r="D21" s="252"/>
      <c r="E21" s="252"/>
    </row>
    <row r="22" spans="1:5" ht="18.75" customHeight="1" x14ac:dyDescent="0.2">
      <c r="A22" s="245"/>
      <c r="B22" s="257" t="s">
        <v>215</v>
      </c>
      <c r="C22" s="246" t="s">
        <v>188</v>
      </c>
      <c r="D22" s="253"/>
      <c r="E22" s="253"/>
    </row>
    <row r="23" spans="1:5" ht="18.75" customHeight="1" x14ac:dyDescent="0.2">
      <c r="A23" s="245"/>
      <c r="B23" s="257" t="s">
        <v>216</v>
      </c>
      <c r="C23" s="246" t="s">
        <v>190</v>
      </c>
      <c r="D23" s="253"/>
      <c r="E23" s="253"/>
    </row>
    <row r="24" spans="1:5" ht="18.75" customHeight="1" x14ac:dyDescent="0.2">
      <c r="A24" s="247"/>
      <c r="B24" s="258" t="s">
        <v>168</v>
      </c>
      <c r="C24" s="249" t="s">
        <v>206</v>
      </c>
      <c r="D24" s="254"/>
      <c r="E24" s="254"/>
    </row>
    <row r="25" spans="1:5" ht="18.75" customHeight="1" x14ac:dyDescent="0.2">
      <c r="A25" s="243">
        <v>13</v>
      </c>
      <c r="B25" s="256" t="s">
        <v>163</v>
      </c>
      <c r="C25" s="244" t="s">
        <v>191</v>
      </c>
      <c r="D25" s="252"/>
      <c r="E25" s="252"/>
    </row>
    <row r="26" spans="1:5" ht="18.75" customHeight="1" x14ac:dyDescent="0.2">
      <c r="A26" s="245"/>
      <c r="B26" s="257" t="s">
        <v>165</v>
      </c>
      <c r="C26" s="246" t="s">
        <v>166</v>
      </c>
      <c r="D26" s="253"/>
      <c r="E26" s="253"/>
    </row>
    <row r="27" spans="1:5" ht="18.75" customHeight="1" x14ac:dyDescent="0.2">
      <c r="A27" s="245"/>
      <c r="B27" s="253"/>
      <c r="C27" s="249" t="s">
        <v>193</v>
      </c>
      <c r="D27" s="254"/>
      <c r="E27" s="254"/>
    </row>
    <row r="28" spans="1:5" ht="18.75" customHeight="1" x14ac:dyDescent="0.2">
      <c r="A28" s="255"/>
      <c r="B28" s="255"/>
      <c r="C28" s="255"/>
      <c r="D28" s="255"/>
      <c r="E28" s="263"/>
    </row>
    <row r="29" spans="1:5" ht="18.75" customHeight="1" x14ac:dyDescent="0.2">
      <c r="A29" s="255"/>
      <c r="B29" s="255"/>
      <c r="C29" s="260" t="s">
        <v>194</v>
      </c>
      <c r="D29" s="255"/>
      <c r="E29" s="255"/>
    </row>
    <row r="30" spans="1:5" ht="18.75" customHeight="1" x14ac:dyDescent="0.2">
      <c r="A30" s="255"/>
      <c r="B30" s="255"/>
      <c r="C30" s="260" t="s">
        <v>195</v>
      </c>
      <c r="D30" s="255"/>
      <c r="E30" s="255"/>
    </row>
    <row r="31" spans="1:5" ht="18.75" customHeight="1" x14ac:dyDescent="0.2">
      <c r="A31" s="250">
        <v>1</v>
      </c>
      <c r="B31" s="255"/>
      <c r="C31" s="251" t="s">
        <v>196</v>
      </c>
      <c r="D31" s="255"/>
      <c r="E31" s="255"/>
    </row>
    <row r="32" spans="1:5" ht="18.75" customHeight="1" x14ac:dyDescent="0.2">
      <c r="A32" s="250">
        <v>2</v>
      </c>
      <c r="B32" s="255"/>
      <c r="C32" s="251" t="s">
        <v>197</v>
      </c>
      <c r="D32" s="255"/>
      <c r="E32" s="255"/>
    </row>
    <row r="33" spans="1:5" ht="18.75" customHeight="1" x14ac:dyDescent="0.2">
      <c r="A33" s="250">
        <v>3</v>
      </c>
      <c r="B33" s="255"/>
      <c r="C33" s="251" t="s">
        <v>198</v>
      </c>
      <c r="D33" s="255"/>
      <c r="E33" s="255"/>
    </row>
    <row r="34" spans="1:5" ht="18.75" customHeight="1" x14ac:dyDescent="0.2">
      <c r="A34" s="274">
        <v>4</v>
      </c>
      <c r="B34" s="254"/>
      <c r="C34" s="251" t="s">
        <v>199</v>
      </c>
      <c r="D34" s="255"/>
      <c r="E34" s="255"/>
    </row>
    <row r="35" spans="1:5" ht="14.25" x14ac:dyDescent="0.2">
      <c r="A35" s="247"/>
      <c r="B35" s="265"/>
      <c r="C35" s="260" t="s">
        <v>200</v>
      </c>
      <c r="D35" s="255"/>
      <c r="E35" s="260" t="s">
        <v>217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30"/>
  <sheetViews>
    <sheetView view="pageBreakPreview" topLeftCell="A4" zoomScale="85" zoomScaleNormal="100" zoomScaleSheetLayoutView="85" workbookViewId="0">
      <selection activeCell="G26" sqref="G26"/>
    </sheetView>
  </sheetViews>
  <sheetFormatPr defaultRowHeight="12.75" x14ac:dyDescent="0.2"/>
  <cols>
    <col min="3" max="3" width="32.140625" customWidth="1"/>
    <col min="4" max="4" width="8.7109375" customWidth="1"/>
    <col min="5" max="5" width="28.28515625" customWidth="1"/>
  </cols>
  <sheetData>
    <row r="1" spans="1:5" s="239" customFormat="1" ht="33" customHeight="1" x14ac:dyDescent="0.2">
      <c r="A1" s="268" t="s">
        <v>121</v>
      </c>
      <c r="B1" s="269" t="s">
        <v>201</v>
      </c>
      <c r="C1" s="269" t="s">
        <v>158</v>
      </c>
      <c r="D1" s="269" t="s">
        <v>159</v>
      </c>
      <c r="E1" s="269"/>
    </row>
    <row r="2" spans="1:5" ht="14.25" x14ac:dyDescent="0.2">
      <c r="A2" s="270" t="s">
        <v>160</v>
      </c>
      <c r="B2" s="271"/>
      <c r="C2" s="266"/>
      <c r="D2" s="260" t="s">
        <v>161</v>
      </c>
      <c r="E2" s="251" t="s">
        <v>162</v>
      </c>
    </row>
    <row r="3" spans="1:5" ht="20.25" customHeight="1" x14ac:dyDescent="0.2">
      <c r="A3" s="256">
        <v>1</v>
      </c>
      <c r="B3" s="256" t="s">
        <v>163</v>
      </c>
      <c r="C3" s="261" t="s">
        <v>205</v>
      </c>
      <c r="D3" s="252"/>
      <c r="E3" s="252"/>
    </row>
    <row r="4" spans="1:5" ht="20.25" customHeight="1" x14ac:dyDescent="0.2">
      <c r="A4" s="253"/>
      <c r="B4" s="257" t="s">
        <v>165</v>
      </c>
      <c r="C4" s="272" t="s">
        <v>192</v>
      </c>
      <c r="D4" s="253"/>
      <c r="E4" s="253"/>
    </row>
    <row r="5" spans="1:5" ht="20.25" customHeight="1" x14ac:dyDescent="0.2">
      <c r="A5" s="254"/>
      <c r="B5" s="254"/>
      <c r="C5" s="262" t="s">
        <v>214</v>
      </c>
      <c r="D5" s="254"/>
      <c r="E5" s="254"/>
    </row>
    <row r="6" spans="1:5" ht="20.25" customHeight="1" x14ac:dyDescent="0.2">
      <c r="A6" s="256">
        <v>2</v>
      </c>
      <c r="B6" s="256" t="s">
        <v>168</v>
      </c>
      <c r="C6" s="261" t="s">
        <v>169</v>
      </c>
      <c r="D6" s="252"/>
      <c r="E6" s="267"/>
    </row>
    <row r="7" spans="1:5" ht="20.25" customHeight="1" x14ac:dyDescent="0.2">
      <c r="A7" s="254"/>
      <c r="B7" s="258" t="s">
        <v>189</v>
      </c>
      <c r="C7" s="262" t="s">
        <v>206</v>
      </c>
      <c r="D7" s="254"/>
      <c r="E7" s="265"/>
    </row>
    <row r="8" spans="1:5" ht="39.75" customHeight="1" x14ac:dyDescent="0.2">
      <c r="A8" s="259">
        <v>3</v>
      </c>
      <c r="B8" s="259" t="s">
        <v>163</v>
      </c>
      <c r="C8" s="260" t="s">
        <v>218</v>
      </c>
      <c r="D8" s="255"/>
      <c r="E8" s="255"/>
    </row>
    <row r="9" spans="1:5" ht="20.25" customHeight="1" x14ac:dyDescent="0.2">
      <c r="A9" s="256">
        <v>4</v>
      </c>
      <c r="B9" s="256" t="s">
        <v>180</v>
      </c>
      <c r="C9" s="261" t="s">
        <v>214</v>
      </c>
      <c r="D9" s="252"/>
      <c r="E9" s="267"/>
    </row>
    <row r="10" spans="1:5" ht="20.25" customHeight="1" x14ac:dyDescent="0.2">
      <c r="A10" s="254"/>
      <c r="B10" s="258" t="s">
        <v>185</v>
      </c>
      <c r="C10" s="262" t="s">
        <v>203</v>
      </c>
      <c r="D10" s="254"/>
      <c r="E10" s="265"/>
    </row>
    <row r="11" spans="1:5" ht="20.25" customHeight="1" x14ac:dyDescent="0.2">
      <c r="A11" s="256">
        <v>5</v>
      </c>
      <c r="B11" s="256" t="s">
        <v>163</v>
      </c>
      <c r="C11" s="261" t="s">
        <v>171</v>
      </c>
      <c r="D11" s="252"/>
      <c r="E11" s="267"/>
    </row>
    <row r="12" spans="1:5" ht="20.25" customHeight="1" x14ac:dyDescent="0.2">
      <c r="A12" s="254"/>
      <c r="B12" s="254"/>
      <c r="C12" s="262" t="s">
        <v>206</v>
      </c>
      <c r="D12" s="254"/>
      <c r="E12" s="265"/>
    </row>
    <row r="13" spans="1:5" ht="39.75" customHeight="1" x14ac:dyDescent="0.2">
      <c r="A13" s="259">
        <v>6</v>
      </c>
      <c r="B13" s="259" t="s">
        <v>168</v>
      </c>
      <c r="C13" s="260" t="s">
        <v>218</v>
      </c>
      <c r="D13" s="255"/>
      <c r="E13" s="255"/>
    </row>
    <row r="14" spans="1:5" ht="20.25" customHeight="1" x14ac:dyDescent="0.2">
      <c r="A14" s="243">
        <v>7</v>
      </c>
      <c r="B14" s="256" t="s">
        <v>168</v>
      </c>
      <c r="C14" s="261" t="s">
        <v>206</v>
      </c>
      <c r="D14" s="252"/>
      <c r="E14" s="267"/>
    </row>
    <row r="15" spans="1:5" ht="20.25" customHeight="1" x14ac:dyDescent="0.2">
      <c r="A15" s="247"/>
      <c r="B15" s="258" t="s">
        <v>185</v>
      </c>
      <c r="C15" s="262" t="s">
        <v>214</v>
      </c>
      <c r="D15" s="254"/>
      <c r="E15" s="265"/>
    </row>
    <row r="16" spans="1:5" ht="41.25" customHeight="1" x14ac:dyDescent="0.2">
      <c r="A16" s="259">
        <v>8</v>
      </c>
      <c r="B16" s="259" t="s">
        <v>180</v>
      </c>
      <c r="C16" s="260" t="s">
        <v>203</v>
      </c>
      <c r="D16" s="255"/>
      <c r="E16" s="255"/>
    </row>
    <row r="17" spans="1:5" ht="20.25" customHeight="1" x14ac:dyDescent="0.2">
      <c r="A17" s="243">
        <v>9</v>
      </c>
      <c r="B17" s="256" t="s">
        <v>216</v>
      </c>
      <c r="C17" s="261" t="s">
        <v>206</v>
      </c>
      <c r="D17" s="252"/>
      <c r="E17" s="267"/>
    </row>
    <row r="18" spans="1:5" ht="20.25" customHeight="1" x14ac:dyDescent="0.2">
      <c r="A18" s="245"/>
      <c r="B18" s="257" t="s">
        <v>219</v>
      </c>
      <c r="C18" s="272" t="s">
        <v>221</v>
      </c>
      <c r="D18" s="253"/>
      <c r="E18" s="264"/>
    </row>
    <row r="19" spans="1:5" ht="20.25" customHeight="1" x14ac:dyDescent="0.2">
      <c r="A19" s="247"/>
      <c r="B19" s="258" t="s">
        <v>181</v>
      </c>
      <c r="C19" s="262" t="s">
        <v>214</v>
      </c>
      <c r="D19" s="254"/>
      <c r="E19" s="265"/>
    </row>
    <row r="20" spans="1:5" ht="20.25" customHeight="1" x14ac:dyDescent="0.2">
      <c r="A20" s="243">
        <v>10</v>
      </c>
      <c r="B20" s="256" t="s">
        <v>163</v>
      </c>
      <c r="C20" s="261" t="s">
        <v>191</v>
      </c>
      <c r="D20" s="273"/>
      <c r="E20" s="252"/>
    </row>
    <row r="21" spans="1:5" ht="20.25" customHeight="1" x14ac:dyDescent="0.2">
      <c r="A21" s="245"/>
      <c r="B21" s="257" t="s">
        <v>165</v>
      </c>
      <c r="C21" s="272" t="s">
        <v>166</v>
      </c>
      <c r="D21" s="242"/>
      <c r="E21" s="253"/>
    </row>
    <row r="22" spans="1:5" ht="20.25" customHeight="1" x14ac:dyDescent="0.2">
      <c r="A22" s="247"/>
      <c r="B22" s="254"/>
      <c r="C22" s="262" t="s">
        <v>193</v>
      </c>
      <c r="D22" s="248"/>
      <c r="E22" s="254"/>
    </row>
    <row r="23" spans="1:5" ht="20.25" customHeight="1" x14ac:dyDescent="0.2">
      <c r="A23" s="255"/>
      <c r="B23" s="255"/>
      <c r="C23" s="255"/>
      <c r="D23" s="255"/>
      <c r="E23" s="255"/>
    </row>
    <row r="24" spans="1:5" ht="20.25" customHeight="1" x14ac:dyDescent="0.2">
      <c r="A24" s="255"/>
      <c r="B24" s="255"/>
      <c r="C24" s="260" t="s">
        <v>194</v>
      </c>
      <c r="D24" s="255"/>
      <c r="E24" s="255"/>
    </row>
    <row r="25" spans="1:5" ht="20.25" customHeight="1" x14ac:dyDescent="0.2">
      <c r="A25" s="255"/>
      <c r="B25" s="255"/>
      <c r="C25" s="260" t="s">
        <v>195</v>
      </c>
      <c r="D25" s="255"/>
      <c r="E25" s="255"/>
    </row>
    <row r="26" spans="1:5" ht="20.25" customHeight="1" x14ac:dyDescent="0.2">
      <c r="A26" s="250">
        <v>1</v>
      </c>
      <c r="B26" s="255"/>
      <c r="C26" s="260" t="s">
        <v>220</v>
      </c>
      <c r="D26" s="255"/>
      <c r="E26" s="255"/>
    </row>
    <row r="27" spans="1:5" ht="20.25" customHeight="1" x14ac:dyDescent="0.2">
      <c r="A27" s="250">
        <v>2</v>
      </c>
      <c r="B27" s="255"/>
      <c r="C27" s="260" t="s">
        <v>197</v>
      </c>
      <c r="D27" s="255"/>
      <c r="E27" s="255"/>
    </row>
    <row r="28" spans="1:5" ht="20.25" customHeight="1" x14ac:dyDescent="0.2">
      <c r="A28" s="250">
        <v>3</v>
      </c>
      <c r="B28" s="255"/>
      <c r="C28" s="260" t="s">
        <v>198</v>
      </c>
      <c r="D28" s="255"/>
      <c r="E28" s="255"/>
    </row>
    <row r="29" spans="1:5" ht="20.25" customHeight="1" x14ac:dyDescent="0.2">
      <c r="A29" s="274">
        <v>4</v>
      </c>
      <c r="B29" s="254"/>
      <c r="C29" s="260" t="s">
        <v>199</v>
      </c>
      <c r="D29" s="255"/>
      <c r="E29" s="255"/>
    </row>
    <row r="30" spans="1:5" ht="20.25" customHeight="1" x14ac:dyDescent="0.2">
      <c r="A30" s="247"/>
      <c r="B30" s="265"/>
      <c r="C30" s="260" t="s">
        <v>200</v>
      </c>
      <c r="D30" s="255"/>
      <c r="E30" s="260" t="s">
        <v>222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68"/>
  <sheetViews>
    <sheetView view="pageBreakPreview" zoomScale="85" zoomScaleNormal="100" zoomScaleSheetLayoutView="85" workbookViewId="0">
      <pane xSplit="5" ySplit="1" topLeftCell="F2" activePane="bottomRight" state="frozen"/>
      <selection activeCell="Y23" sqref="Y23"/>
      <selection pane="topRight" activeCell="Y23" sqref="Y23"/>
      <selection pane="bottomLeft" activeCell="Y23" sqref="Y23"/>
      <selection pane="bottomRight" activeCell="D71" sqref="D71"/>
    </sheetView>
  </sheetViews>
  <sheetFormatPr defaultColWidth="8.7109375" defaultRowHeight="12.75" customHeight="1" x14ac:dyDescent="0.2"/>
  <cols>
    <col min="1" max="1" width="4.7109375" style="147" customWidth="1"/>
    <col min="2" max="2" width="4" style="151" customWidth="1"/>
    <col min="3" max="3" width="3.7109375" style="147" customWidth="1"/>
    <col min="4" max="4" width="17.5703125" style="151" customWidth="1"/>
    <col min="5" max="5" width="0.85546875" style="142" hidden="1" customWidth="1"/>
    <col min="6" max="6" width="2.85546875" style="143" hidden="1" customWidth="1"/>
    <col min="7" max="7" width="11" style="145" customWidth="1"/>
    <col min="8" max="8" width="5.5703125" style="152" customWidth="1"/>
    <col min="9" max="9" width="10.85546875" style="145" customWidth="1"/>
    <col min="10" max="10" width="5.7109375" style="152" customWidth="1"/>
    <col min="11" max="11" width="10.7109375" style="145" customWidth="1"/>
    <col min="12" max="12" width="5.5703125" style="152" customWidth="1"/>
    <col min="13" max="13" width="9.28515625" style="153" customWidth="1"/>
    <col min="14" max="14" width="10.7109375" style="145" hidden="1" customWidth="1"/>
    <col min="15" max="15" width="4.7109375" style="152" hidden="1" customWidth="1"/>
    <col min="16" max="16" width="10.7109375" style="145" hidden="1" customWidth="1"/>
    <col min="17" max="17" width="4.7109375" style="152" hidden="1" customWidth="1"/>
    <col min="18" max="18" width="8.7109375" style="145" hidden="1" customWidth="1"/>
    <col min="19" max="19" width="9.7109375" style="145" hidden="1" customWidth="1"/>
    <col min="20" max="24" width="1.85546875" style="146" hidden="1" customWidth="1"/>
    <col min="25" max="25" width="7.7109375" style="147" hidden="1" customWidth="1"/>
    <col min="26" max="26" width="1.7109375" style="150" hidden="1" customWidth="1"/>
    <col min="27" max="27" width="2" style="145" hidden="1" customWidth="1"/>
    <col min="28" max="16384" width="8.7109375" style="141"/>
  </cols>
  <sheetData>
    <row r="1" spans="1:27" s="128" customFormat="1" ht="39.6" customHeight="1" x14ac:dyDescent="0.2">
      <c r="A1" s="116" t="str">
        <f>Startliste!A1</f>
        <v>Rygnr.</v>
      </c>
      <c r="B1" s="717" t="str">
        <f>Startliste!B1</f>
        <v>Klasse</v>
      </c>
      <c r="C1" s="718"/>
      <c r="D1" s="117" t="str">
        <f>Startliste!E1</f>
        <v>Fornavn</v>
      </c>
      <c r="E1" s="118" t="str">
        <f>Startliste!F1</f>
        <v>Efternavn</v>
      </c>
      <c r="F1" s="119" t="str">
        <f>Startliste!G1</f>
        <v>Hest</v>
      </c>
      <c r="G1" s="120" t="s">
        <v>58</v>
      </c>
      <c r="H1" s="121" t="s">
        <v>59</v>
      </c>
      <c r="I1" s="120" t="s">
        <v>60</v>
      </c>
      <c r="J1" s="121" t="s">
        <v>59</v>
      </c>
      <c r="K1" s="120" t="s">
        <v>61</v>
      </c>
      <c r="L1" s="121" t="s">
        <v>59</v>
      </c>
      <c r="M1" s="121" t="s">
        <v>156</v>
      </c>
      <c r="N1" s="122" t="s">
        <v>62</v>
      </c>
      <c r="O1" s="123" t="s">
        <v>59</v>
      </c>
      <c r="P1" s="124" t="s">
        <v>63</v>
      </c>
      <c r="Q1" s="123" t="s">
        <v>59</v>
      </c>
      <c r="R1" s="124" t="s">
        <v>64</v>
      </c>
      <c r="S1" s="125" t="s">
        <v>65</v>
      </c>
      <c r="T1" s="719" t="s">
        <v>66</v>
      </c>
      <c r="U1" s="719"/>
      <c r="V1" s="719"/>
      <c r="W1" s="719"/>
      <c r="X1" s="719"/>
      <c r="Y1" s="126" t="s">
        <v>67</v>
      </c>
      <c r="Z1" s="127"/>
      <c r="AA1" s="125" t="s">
        <v>68</v>
      </c>
    </row>
    <row r="2" spans="1:27" ht="20.45" customHeight="1" x14ac:dyDescent="0.2">
      <c r="A2" s="129">
        <f>Startliste!A2</f>
        <v>1</v>
      </c>
      <c r="B2" s="130" t="str">
        <f>Startliste!B2</f>
        <v>AL</v>
      </c>
      <c r="C2" s="129">
        <f>Startliste!C2</f>
        <v>0</v>
      </c>
      <c r="D2" s="130">
        <f>Startliste!E2</f>
        <v>0</v>
      </c>
      <c r="E2" s="131">
        <f>Startliste!F2</f>
        <v>0</v>
      </c>
      <c r="F2" s="132">
        <f>Startliste!G2</f>
        <v>0</v>
      </c>
      <c r="G2" s="129"/>
      <c r="H2" s="129"/>
      <c r="I2" s="129"/>
      <c r="J2" s="129"/>
      <c r="K2" s="129"/>
      <c r="L2" s="129"/>
      <c r="M2" s="129"/>
      <c r="N2" s="133"/>
      <c r="O2" s="134"/>
      <c r="P2" s="134"/>
      <c r="Q2" s="135"/>
      <c r="R2" s="136">
        <f t="shared" ref="R2:R31" si="0">(((((G2+I2)+K2)+N2)+P2)-MAX(G2:Q2))-MIN(G2:Q2)</f>
        <v>0</v>
      </c>
      <c r="S2" s="137">
        <f t="shared" ref="S2:S31" si="1">IF((((24-R2)*5)&lt;0),0,((24-R2)*5))</f>
        <v>120</v>
      </c>
      <c r="T2" s="138">
        <f t="shared" ref="T2:T31" si="2">N(ISBLANK(H2))</f>
        <v>1</v>
      </c>
      <c r="U2" s="138">
        <f t="shared" ref="U2:U31" si="3">N(ISBLANK(J2))</f>
        <v>1</v>
      </c>
      <c r="V2" s="138">
        <f t="shared" ref="V2:V31" si="4">N(ISBLANK(L2))</f>
        <v>1</v>
      </c>
      <c r="W2" s="138">
        <f t="shared" ref="W2:W31" si="5">N(ISBLANK(O2))</f>
        <v>1</v>
      </c>
      <c r="X2" s="138">
        <f t="shared" ref="X2:X31" si="6">N(ISBLANK(Q2))</f>
        <v>1</v>
      </c>
      <c r="Y2" s="139">
        <f t="shared" ref="Y2:Y31" si="7">IF((SUM(T2:X2)&gt;2.5),0,100)</f>
        <v>0</v>
      </c>
      <c r="Z2" s="140"/>
      <c r="AA2" s="137">
        <f t="shared" ref="AA2:AA31" si="8">IF(((S2+Y2)&gt;100),100,(S2+Y2))</f>
        <v>100</v>
      </c>
    </row>
    <row r="3" spans="1:27" ht="20.45" customHeight="1" x14ac:dyDescent="0.2">
      <c r="A3" s="129">
        <f>Startliste!A3</f>
        <v>2</v>
      </c>
      <c r="B3" s="130" t="str">
        <f>Startliste!B3</f>
        <v>AL</v>
      </c>
      <c r="C3" s="129">
        <f>Startliste!C3</f>
        <v>0</v>
      </c>
      <c r="D3" s="130">
        <f>Startliste!E3</f>
        <v>0</v>
      </c>
      <c r="E3" s="142">
        <f>Startliste!F3</f>
        <v>0</v>
      </c>
      <c r="F3" s="143">
        <f>Startliste!G3</f>
        <v>0</v>
      </c>
      <c r="G3" s="129"/>
      <c r="H3" s="129"/>
      <c r="I3" s="129"/>
      <c r="J3" s="129"/>
      <c r="K3" s="129"/>
      <c r="L3" s="129"/>
      <c r="M3" s="129"/>
      <c r="N3" s="144"/>
      <c r="O3" s="144"/>
      <c r="P3" s="144"/>
      <c r="Q3" s="144"/>
      <c r="R3" s="145">
        <f t="shared" si="0"/>
        <v>0</v>
      </c>
      <c r="S3" s="145">
        <f t="shared" si="1"/>
        <v>120</v>
      </c>
      <c r="T3" s="146">
        <f t="shared" si="2"/>
        <v>1</v>
      </c>
      <c r="U3" s="146">
        <f t="shared" si="3"/>
        <v>1</v>
      </c>
      <c r="V3" s="146">
        <f t="shared" si="4"/>
        <v>1</v>
      </c>
      <c r="W3" s="146">
        <f t="shared" si="5"/>
        <v>1</v>
      </c>
      <c r="X3" s="146">
        <f t="shared" si="6"/>
        <v>1</v>
      </c>
      <c r="Y3" s="147">
        <f t="shared" si="7"/>
        <v>0</v>
      </c>
      <c r="Z3" s="148"/>
      <c r="AA3" s="145">
        <f t="shared" si="8"/>
        <v>100</v>
      </c>
    </row>
    <row r="4" spans="1:27" ht="20.45" customHeight="1" x14ac:dyDescent="0.2">
      <c r="A4" s="129">
        <f>Startliste!A4</f>
        <v>3</v>
      </c>
      <c r="B4" s="130" t="str">
        <f>Startliste!B4</f>
        <v>AL</v>
      </c>
      <c r="C4" s="129">
        <f>Startliste!C4</f>
        <v>0</v>
      </c>
      <c r="D4" s="130">
        <f>Startliste!E4</f>
        <v>0</v>
      </c>
      <c r="E4" s="142">
        <f>Startliste!F4</f>
        <v>0</v>
      </c>
      <c r="F4" s="143">
        <f>Startliste!G4</f>
        <v>0</v>
      </c>
      <c r="G4" s="129"/>
      <c r="H4" s="129"/>
      <c r="I4" s="129"/>
      <c r="J4" s="129"/>
      <c r="K4" s="129"/>
      <c r="L4" s="129"/>
      <c r="M4" s="129"/>
      <c r="N4" s="144"/>
      <c r="O4" s="144"/>
      <c r="P4" s="144"/>
      <c r="Q4" s="144"/>
      <c r="R4" s="145">
        <f t="shared" si="0"/>
        <v>0</v>
      </c>
      <c r="S4" s="145">
        <f t="shared" si="1"/>
        <v>120</v>
      </c>
      <c r="T4" s="146">
        <f t="shared" si="2"/>
        <v>1</v>
      </c>
      <c r="U4" s="146">
        <f t="shared" si="3"/>
        <v>1</v>
      </c>
      <c r="V4" s="146">
        <f t="shared" si="4"/>
        <v>1</v>
      </c>
      <c r="W4" s="146">
        <f t="shared" si="5"/>
        <v>1</v>
      </c>
      <c r="X4" s="146">
        <f t="shared" si="6"/>
        <v>1</v>
      </c>
      <c r="Y4" s="147">
        <f t="shared" si="7"/>
        <v>0</v>
      </c>
      <c r="Z4" s="148"/>
      <c r="AA4" s="145">
        <f t="shared" si="8"/>
        <v>100</v>
      </c>
    </row>
    <row r="5" spans="1:27" ht="20.45" customHeight="1" x14ac:dyDescent="0.2">
      <c r="A5" s="129">
        <f>Startliste!A5</f>
        <v>4</v>
      </c>
      <c r="B5" s="130" t="str">
        <f>Startliste!B5</f>
        <v>AL</v>
      </c>
      <c r="C5" s="129">
        <f>Startliste!C5</f>
        <v>0</v>
      </c>
      <c r="D5" s="130">
        <f>Startliste!E5</f>
        <v>0</v>
      </c>
      <c r="E5" s="142">
        <f>Startliste!F5</f>
        <v>0</v>
      </c>
      <c r="F5" s="143">
        <f>Startliste!G5</f>
        <v>0</v>
      </c>
      <c r="G5" s="129"/>
      <c r="H5" s="129"/>
      <c r="I5" s="129"/>
      <c r="J5" s="129"/>
      <c r="K5" s="129"/>
      <c r="L5" s="129"/>
      <c r="M5" s="129"/>
      <c r="N5" s="144"/>
      <c r="O5" s="144"/>
      <c r="P5" s="144"/>
      <c r="Q5" s="144"/>
      <c r="R5" s="145">
        <f t="shared" si="0"/>
        <v>0</v>
      </c>
      <c r="S5" s="145">
        <f t="shared" si="1"/>
        <v>120</v>
      </c>
      <c r="T5" s="146">
        <f t="shared" si="2"/>
        <v>1</v>
      </c>
      <c r="U5" s="146">
        <f t="shared" si="3"/>
        <v>1</v>
      </c>
      <c r="V5" s="146">
        <f t="shared" si="4"/>
        <v>1</v>
      </c>
      <c r="W5" s="146">
        <f t="shared" si="5"/>
        <v>1</v>
      </c>
      <c r="X5" s="146">
        <f t="shared" si="6"/>
        <v>1</v>
      </c>
      <c r="Y5" s="147">
        <f t="shared" si="7"/>
        <v>0</v>
      </c>
      <c r="Z5" s="148"/>
      <c r="AA5" s="145">
        <f t="shared" si="8"/>
        <v>100</v>
      </c>
    </row>
    <row r="6" spans="1:27" ht="20.45" customHeight="1" x14ac:dyDescent="0.2">
      <c r="A6" s="129">
        <f>Startliste!A6</f>
        <v>5</v>
      </c>
      <c r="B6" s="130" t="str">
        <f>Startliste!B6</f>
        <v>AL</v>
      </c>
      <c r="C6" s="129">
        <f>Startliste!C6</f>
        <v>0</v>
      </c>
      <c r="D6" s="130">
        <f>Startliste!E6</f>
        <v>0</v>
      </c>
      <c r="E6" s="142">
        <f>Startliste!F6</f>
        <v>0</v>
      </c>
      <c r="F6" s="143">
        <f>Startliste!G6</f>
        <v>0</v>
      </c>
      <c r="G6" s="129"/>
      <c r="H6" s="129"/>
      <c r="I6" s="129"/>
      <c r="J6" s="129"/>
      <c r="K6" s="129"/>
      <c r="L6" s="129"/>
      <c r="M6" s="129"/>
      <c r="N6" s="144"/>
      <c r="O6" s="144"/>
      <c r="P6" s="144"/>
      <c r="Q6" s="144"/>
      <c r="R6" s="145">
        <f t="shared" si="0"/>
        <v>0</v>
      </c>
      <c r="S6" s="145">
        <f t="shared" si="1"/>
        <v>120</v>
      </c>
      <c r="T6" s="146">
        <f t="shared" si="2"/>
        <v>1</v>
      </c>
      <c r="U6" s="146">
        <f t="shared" si="3"/>
        <v>1</v>
      </c>
      <c r="V6" s="146">
        <f t="shared" si="4"/>
        <v>1</v>
      </c>
      <c r="W6" s="146">
        <f t="shared" si="5"/>
        <v>1</v>
      </c>
      <c r="X6" s="146">
        <f t="shared" si="6"/>
        <v>1</v>
      </c>
      <c r="Y6" s="147">
        <f t="shared" si="7"/>
        <v>0</v>
      </c>
      <c r="Z6" s="148"/>
      <c r="AA6" s="145">
        <f t="shared" si="8"/>
        <v>100</v>
      </c>
    </row>
    <row r="7" spans="1:27" ht="20.45" customHeight="1" x14ac:dyDescent="0.2">
      <c r="A7" s="129">
        <f>Startliste!A7</f>
        <v>6</v>
      </c>
      <c r="B7" s="130" t="str">
        <f>Startliste!B7</f>
        <v>AL</v>
      </c>
      <c r="C7" s="129">
        <f>Startliste!C7</f>
        <v>0</v>
      </c>
      <c r="D7" s="130">
        <f>Startliste!E7</f>
        <v>0</v>
      </c>
      <c r="E7" s="142">
        <f>Startliste!F7</f>
        <v>0</v>
      </c>
      <c r="F7" s="143">
        <f>Startliste!G7</f>
        <v>0</v>
      </c>
      <c r="G7" s="129"/>
      <c r="H7" s="129"/>
      <c r="I7" s="129"/>
      <c r="J7" s="129"/>
      <c r="K7" s="129"/>
      <c r="L7" s="129"/>
      <c r="M7" s="129"/>
      <c r="N7" s="144"/>
      <c r="O7" s="144"/>
      <c r="P7" s="144"/>
      <c r="Q7" s="144"/>
      <c r="R7" s="145">
        <f t="shared" si="0"/>
        <v>0</v>
      </c>
      <c r="S7" s="145">
        <f t="shared" si="1"/>
        <v>120</v>
      </c>
      <c r="T7" s="146">
        <f t="shared" si="2"/>
        <v>1</v>
      </c>
      <c r="U7" s="146">
        <f t="shared" si="3"/>
        <v>1</v>
      </c>
      <c r="V7" s="146">
        <f t="shared" si="4"/>
        <v>1</v>
      </c>
      <c r="W7" s="146">
        <f t="shared" si="5"/>
        <v>1</v>
      </c>
      <c r="X7" s="146">
        <f t="shared" si="6"/>
        <v>1</v>
      </c>
      <c r="Y7" s="147">
        <f t="shared" si="7"/>
        <v>0</v>
      </c>
      <c r="Z7" s="148"/>
      <c r="AA7" s="145">
        <f t="shared" si="8"/>
        <v>100</v>
      </c>
    </row>
    <row r="8" spans="1:27" ht="20.45" customHeight="1" x14ac:dyDescent="0.2">
      <c r="A8" s="129">
        <f>Startliste!A8</f>
        <v>7</v>
      </c>
      <c r="B8" s="130" t="str">
        <f>Startliste!B8</f>
        <v>AL</v>
      </c>
      <c r="C8" s="129">
        <f>Startliste!C8</f>
        <v>0</v>
      </c>
      <c r="D8" s="130">
        <f>Startliste!E8</f>
        <v>0</v>
      </c>
      <c r="E8" s="142">
        <f>Startliste!F8</f>
        <v>0</v>
      </c>
      <c r="F8" s="143">
        <f>Startliste!G8</f>
        <v>0</v>
      </c>
      <c r="G8" s="129"/>
      <c r="H8" s="129"/>
      <c r="I8" s="129"/>
      <c r="J8" s="129"/>
      <c r="K8" s="129"/>
      <c r="L8" s="129"/>
      <c r="M8" s="129"/>
      <c r="N8" s="144"/>
      <c r="O8" s="144"/>
      <c r="P8" s="144"/>
      <c r="Q8" s="144"/>
      <c r="R8" s="145">
        <f t="shared" si="0"/>
        <v>0</v>
      </c>
      <c r="S8" s="145">
        <f t="shared" si="1"/>
        <v>120</v>
      </c>
      <c r="T8" s="146">
        <f t="shared" si="2"/>
        <v>1</v>
      </c>
      <c r="U8" s="146">
        <f t="shared" si="3"/>
        <v>1</v>
      </c>
      <c r="V8" s="146">
        <f t="shared" si="4"/>
        <v>1</v>
      </c>
      <c r="W8" s="146">
        <f t="shared" si="5"/>
        <v>1</v>
      </c>
      <c r="X8" s="146">
        <f t="shared" si="6"/>
        <v>1</v>
      </c>
      <c r="Y8" s="147">
        <f t="shared" si="7"/>
        <v>0</v>
      </c>
      <c r="Z8" s="148"/>
      <c r="AA8" s="145">
        <f t="shared" si="8"/>
        <v>100</v>
      </c>
    </row>
    <row r="9" spans="1:27" ht="20.45" customHeight="1" x14ac:dyDescent="0.2">
      <c r="A9" s="129">
        <f>Startliste!A9</f>
        <v>8</v>
      </c>
      <c r="B9" s="130" t="str">
        <f>Startliste!B9</f>
        <v>AL</v>
      </c>
      <c r="C9" s="129">
        <f>Startliste!C9</f>
        <v>0</v>
      </c>
      <c r="D9" s="130">
        <f>Startliste!E9</f>
        <v>0</v>
      </c>
      <c r="E9" s="142">
        <f>Startliste!F9</f>
        <v>0</v>
      </c>
      <c r="F9" s="143">
        <f>Startliste!G9</f>
        <v>0</v>
      </c>
      <c r="G9" s="129"/>
      <c r="H9" s="129"/>
      <c r="I9" s="129"/>
      <c r="J9" s="129"/>
      <c r="K9" s="129"/>
      <c r="L9" s="129"/>
      <c r="M9" s="129"/>
      <c r="N9" s="144"/>
      <c r="O9" s="144"/>
      <c r="P9" s="144"/>
      <c r="Q9" s="144"/>
      <c r="R9" s="145">
        <f t="shared" si="0"/>
        <v>0</v>
      </c>
      <c r="S9" s="145">
        <f t="shared" si="1"/>
        <v>120</v>
      </c>
      <c r="T9" s="146">
        <f t="shared" si="2"/>
        <v>1</v>
      </c>
      <c r="U9" s="146">
        <f t="shared" si="3"/>
        <v>1</v>
      </c>
      <c r="V9" s="146">
        <f t="shared" si="4"/>
        <v>1</v>
      </c>
      <c r="W9" s="146">
        <f t="shared" si="5"/>
        <v>1</v>
      </c>
      <c r="X9" s="146">
        <f t="shared" si="6"/>
        <v>1</v>
      </c>
      <c r="Y9" s="147">
        <f t="shared" si="7"/>
        <v>0</v>
      </c>
      <c r="Z9" s="148"/>
      <c r="AA9" s="145">
        <f t="shared" si="8"/>
        <v>100</v>
      </c>
    </row>
    <row r="10" spans="1:27" ht="20.45" customHeight="1" x14ac:dyDescent="0.2">
      <c r="A10" s="129">
        <f>Startliste!A10</f>
        <v>9</v>
      </c>
      <c r="B10" s="130" t="str">
        <f>Startliste!B10</f>
        <v>AL</v>
      </c>
      <c r="C10" s="129">
        <f>Startliste!C10</f>
        <v>0</v>
      </c>
      <c r="D10" s="130">
        <f>Startliste!E10</f>
        <v>0</v>
      </c>
      <c r="E10" s="142">
        <f>Startliste!F10</f>
        <v>0</v>
      </c>
      <c r="F10" s="143">
        <f>Startliste!G10</f>
        <v>0</v>
      </c>
      <c r="G10" s="129"/>
      <c r="H10" s="129"/>
      <c r="I10" s="129"/>
      <c r="J10" s="129"/>
      <c r="K10" s="129"/>
      <c r="L10" s="129"/>
      <c r="M10" s="129"/>
      <c r="N10" s="144"/>
      <c r="O10" s="144"/>
      <c r="P10" s="144"/>
      <c r="Q10" s="144"/>
      <c r="R10" s="145">
        <f t="shared" si="0"/>
        <v>0</v>
      </c>
      <c r="S10" s="145">
        <f t="shared" si="1"/>
        <v>120</v>
      </c>
      <c r="T10" s="146">
        <f t="shared" si="2"/>
        <v>1</v>
      </c>
      <c r="U10" s="146">
        <f t="shared" si="3"/>
        <v>1</v>
      </c>
      <c r="V10" s="146">
        <f t="shared" si="4"/>
        <v>1</v>
      </c>
      <c r="W10" s="146">
        <f t="shared" si="5"/>
        <v>1</v>
      </c>
      <c r="X10" s="146">
        <f t="shared" si="6"/>
        <v>1</v>
      </c>
      <c r="Y10" s="147">
        <f t="shared" si="7"/>
        <v>0</v>
      </c>
      <c r="Z10" s="148"/>
      <c r="AA10" s="145">
        <f t="shared" si="8"/>
        <v>100</v>
      </c>
    </row>
    <row r="11" spans="1:27" ht="20.45" customHeight="1" x14ac:dyDescent="0.2">
      <c r="A11" s="129">
        <f>Startliste!A11</f>
        <v>10</v>
      </c>
      <c r="B11" s="130" t="str">
        <f>Startliste!B11</f>
        <v>AL</v>
      </c>
      <c r="C11" s="129">
        <f>Startliste!C11</f>
        <v>0</v>
      </c>
      <c r="D11" s="130">
        <f>Startliste!E11</f>
        <v>0</v>
      </c>
      <c r="E11" s="142">
        <f>Startliste!F11</f>
        <v>0</v>
      </c>
      <c r="F11" s="143">
        <f>Startliste!G11</f>
        <v>0</v>
      </c>
      <c r="G11" s="129"/>
      <c r="H11" s="129"/>
      <c r="I11" s="129"/>
      <c r="J11" s="129"/>
      <c r="K11" s="129"/>
      <c r="L11" s="129"/>
      <c r="M11" s="129"/>
      <c r="N11" s="144"/>
      <c r="O11" s="144"/>
      <c r="P11" s="144"/>
      <c r="Q11" s="144"/>
      <c r="R11" s="145">
        <f t="shared" si="0"/>
        <v>0</v>
      </c>
      <c r="S11" s="145">
        <f t="shared" si="1"/>
        <v>120</v>
      </c>
      <c r="T11" s="146">
        <f t="shared" si="2"/>
        <v>1</v>
      </c>
      <c r="U11" s="146">
        <f t="shared" si="3"/>
        <v>1</v>
      </c>
      <c r="V11" s="146">
        <f t="shared" si="4"/>
        <v>1</v>
      </c>
      <c r="W11" s="146">
        <f t="shared" si="5"/>
        <v>1</v>
      </c>
      <c r="X11" s="146">
        <f t="shared" si="6"/>
        <v>1</v>
      </c>
      <c r="Y11" s="147">
        <f t="shared" si="7"/>
        <v>0</v>
      </c>
      <c r="Z11" s="148"/>
      <c r="AA11" s="145">
        <f t="shared" si="8"/>
        <v>100</v>
      </c>
    </row>
    <row r="12" spans="1:27" ht="20.45" customHeight="1" x14ac:dyDescent="0.2">
      <c r="A12" s="129">
        <f>Startliste!A12</f>
        <v>11</v>
      </c>
      <c r="B12" s="130" t="str">
        <f>Startliste!B12</f>
        <v>AL</v>
      </c>
      <c r="C12" s="129">
        <f>Startliste!C12</f>
        <v>0</v>
      </c>
      <c r="D12" s="130">
        <f>Startliste!E12</f>
        <v>0</v>
      </c>
      <c r="E12" s="142">
        <f>Startliste!F12</f>
        <v>0</v>
      </c>
      <c r="F12" s="143">
        <f>Startliste!G12</f>
        <v>0</v>
      </c>
      <c r="G12" s="129"/>
      <c r="H12" s="129"/>
      <c r="I12" s="129"/>
      <c r="J12" s="129"/>
      <c r="K12" s="129"/>
      <c r="L12" s="129"/>
      <c r="M12" s="129"/>
      <c r="N12" s="144"/>
      <c r="O12" s="144"/>
      <c r="P12" s="144"/>
      <c r="Q12" s="144"/>
      <c r="R12" s="145">
        <f t="shared" si="0"/>
        <v>0</v>
      </c>
      <c r="S12" s="145">
        <f t="shared" si="1"/>
        <v>120</v>
      </c>
      <c r="T12" s="146">
        <f t="shared" si="2"/>
        <v>1</v>
      </c>
      <c r="U12" s="146">
        <f t="shared" si="3"/>
        <v>1</v>
      </c>
      <c r="V12" s="146">
        <f t="shared" si="4"/>
        <v>1</v>
      </c>
      <c r="W12" s="146">
        <f t="shared" si="5"/>
        <v>1</v>
      </c>
      <c r="X12" s="146">
        <f t="shared" si="6"/>
        <v>1</v>
      </c>
      <c r="Y12" s="147">
        <f t="shared" si="7"/>
        <v>0</v>
      </c>
      <c r="Z12" s="148"/>
      <c r="AA12" s="145">
        <f t="shared" si="8"/>
        <v>100</v>
      </c>
    </row>
    <row r="13" spans="1:27" ht="20.45" customHeight="1" x14ac:dyDescent="0.2">
      <c r="A13" s="129">
        <f>Startliste!A13</f>
        <v>12</v>
      </c>
      <c r="B13" s="130" t="str">
        <f>Startliste!B13</f>
        <v>AL</v>
      </c>
      <c r="C13" s="129">
        <f>Startliste!C13</f>
        <v>0</v>
      </c>
      <c r="D13" s="130">
        <f>Startliste!E13</f>
        <v>0</v>
      </c>
      <c r="E13" s="142">
        <f>Startliste!F13</f>
        <v>0</v>
      </c>
      <c r="F13" s="143">
        <f>Startliste!G13</f>
        <v>0</v>
      </c>
      <c r="G13" s="129"/>
      <c r="H13" s="129"/>
      <c r="I13" s="129"/>
      <c r="J13" s="129"/>
      <c r="K13" s="129"/>
      <c r="L13" s="129"/>
      <c r="M13" s="129"/>
      <c r="N13" s="144"/>
      <c r="O13" s="144"/>
      <c r="P13" s="144"/>
      <c r="Q13" s="144"/>
      <c r="R13" s="145">
        <f t="shared" si="0"/>
        <v>0</v>
      </c>
      <c r="S13" s="145">
        <f t="shared" si="1"/>
        <v>120</v>
      </c>
      <c r="T13" s="146">
        <f t="shared" si="2"/>
        <v>1</v>
      </c>
      <c r="U13" s="146">
        <f t="shared" si="3"/>
        <v>1</v>
      </c>
      <c r="V13" s="146">
        <f t="shared" si="4"/>
        <v>1</v>
      </c>
      <c r="W13" s="146">
        <f t="shared" si="5"/>
        <v>1</v>
      </c>
      <c r="X13" s="146">
        <f t="shared" si="6"/>
        <v>1</v>
      </c>
      <c r="Y13" s="147">
        <f t="shared" si="7"/>
        <v>0</v>
      </c>
      <c r="Z13" s="148"/>
      <c r="AA13" s="145">
        <f t="shared" si="8"/>
        <v>100</v>
      </c>
    </row>
    <row r="14" spans="1:27" ht="20.45" customHeight="1" x14ac:dyDescent="0.2">
      <c r="A14" s="129">
        <f>Startliste!A14</f>
        <v>13</v>
      </c>
      <c r="B14" s="130" t="str">
        <f>Startliste!B14</f>
        <v>AL</v>
      </c>
      <c r="C14" s="129">
        <f>Startliste!C14</f>
        <v>0</v>
      </c>
      <c r="D14" s="130">
        <f>Startliste!E14</f>
        <v>0</v>
      </c>
      <c r="E14" s="142">
        <f>Startliste!F14</f>
        <v>0</v>
      </c>
      <c r="F14" s="143">
        <f>Startliste!G14</f>
        <v>0</v>
      </c>
      <c r="G14" s="129"/>
      <c r="H14" s="129"/>
      <c r="I14" s="129"/>
      <c r="J14" s="129"/>
      <c r="K14" s="129"/>
      <c r="L14" s="129"/>
      <c r="M14" s="129"/>
      <c r="N14" s="144"/>
      <c r="O14" s="144"/>
      <c r="P14" s="144"/>
      <c r="Q14" s="144"/>
      <c r="R14" s="145">
        <f t="shared" si="0"/>
        <v>0</v>
      </c>
      <c r="S14" s="145">
        <f t="shared" si="1"/>
        <v>120</v>
      </c>
      <c r="T14" s="146">
        <f t="shared" si="2"/>
        <v>1</v>
      </c>
      <c r="U14" s="146">
        <f t="shared" si="3"/>
        <v>1</v>
      </c>
      <c r="V14" s="146">
        <f t="shared" si="4"/>
        <v>1</v>
      </c>
      <c r="W14" s="146">
        <f t="shared" si="5"/>
        <v>1</v>
      </c>
      <c r="X14" s="146">
        <f t="shared" si="6"/>
        <v>1</v>
      </c>
      <c r="Y14" s="147">
        <f t="shared" si="7"/>
        <v>0</v>
      </c>
      <c r="Z14" s="148"/>
      <c r="AA14" s="145">
        <f t="shared" si="8"/>
        <v>100</v>
      </c>
    </row>
    <row r="15" spans="1:27" ht="20.45" customHeight="1" x14ac:dyDescent="0.2">
      <c r="A15" s="129">
        <f>Startliste!A15</f>
        <v>14</v>
      </c>
      <c r="B15" s="130" t="str">
        <f>Startliste!B15</f>
        <v>AL</v>
      </c>
      <c r="C15" s="129">
        <f>Startliste!C15</f>
        <v>0</v>
      </c>
      <c r="D15" s="130">
        <f>Startliste!E15</f>
        <v>0</v>
      </c>
      <c r="E15" s="142">
        <f>Startliste!F15</f>
        <v>0</v>
      </c>
      <c r="F15" s="143">
        <f>Startliste!G15</f>
        <v>0</v>
      </c>
      <c r="G15" s="129"/>
      <c r="H15" s="129"/>
      <c r="I15" s="129"/>
      <c r="J15" s="129"/>
      <c r="K15" s="129"/>
      <c r="L15" s="129"/>
      <c r="M15" s="129"/>
      <c r="N15" s="144"/>
      <c r="O15" s="144"/>
      <c r="P15" s="144"/>
      <c r="Q15" s="144"/>
      <c r="R15" s="145">
        <f t="shared" si="0"/>
        <v>0</v>
      </c>
      <c r="S15" s="145">
        <f t="shared" si="1"/>
        <v>120</v>
      </c>
      <c r="T15" s="146">
        <f t="shared" si="2"/>
        <v>1</v>
      </c>
      <c r="U15" s="146">
        <f t="shared" si="3"/>
        <v>1</v>
      </c>
      <c r="V15" s="146">
        <f t="shared" si="4"/>
        <v>1</v>
      </c>
      <c r="W15" s="146">
        <f t="shared" si="5"/>
        <v>1</v>
      </c>
      <c r="X15" s="146">
        <f t="shared" si="6"/>
        <v>1</v>
      </c>
      <c r="Y15" s="147">
        <f t="shared" si="7"/>
        <v>0</v>
      </c>
      <c r="Z15" s="148"/>
      <c r="AA15" s="145">
        <f t="shared" si="8"/>
        <v>100</v>
      </c>
    </row>
    <row r="16" spans="1:27" ht="20.45" customHeight="1" x14ac:dyDescent="0.2">
      <c r="A16" s="129">
        <f>Startliste!A16</f>
        <v>15</v>
      </c>
      <c r="B16" s="130" t="str">
        <f>Startliste!B16</f>
        <v>AL</v>
      </c>
      <c r="C16" s="129">
        <f>Startliste!C16</f>
        <v>0</v>
      </c>
      <c r="D16" s="130">
        <f>Startliste!E16</f>
        <v>0</v>
      </c>
      <c r="E16" s="142">
        <f>Startliste!F16</f>
        <v>0</v>
      </c>
      <c r="F16" s="143">
        <f>Startliste!G16</f>
        <v>0</v>
      </c>
      <c r="G16" s="129"/>
      <c r="H16" s="129"/>
      <c r="I16" s="129"/>
      <c r="J16" s="129"/>
      <c r="K16" s="129"/>
      <c r="L16" s="129"/>
      <c r="M16" s="129"/>
      <c r="N16" s="144"/>
      <c r="O16" s="144"/>
      <c r="P16" s="144"/>
      <c r="Q16" s="144"/>
      <c r="R16" s="145">
        <f t="shared" si="0"/>
        <v>0</v>
      </c>
      <c r="S16" s="145">
        <f t="shared" si="1"/>
        <v>120</v>
      </c>
      <c r="T16" s="146">
        <f t="shared" si="2"/>
        <v>1</v>
      </c>
      <c r="U16" s="146">
        <f t="shared" si="3"/>
        <v>1</v>
      </c>
      <c r="V16" s="146">
        <f t="shared" si="4"/>
        <v>1</v>
      </c>
      <c r="W16" s="146">
        <f t="shared" si="5"/>
        <v>1</v>
      </c>
      <c r="X16" s="146">
        <f t="shared" si="6"/>
        <v>1</v>
      </c>
      <c r="Y16" s="147">
        <f t="shared" si="7"/>
        <v>0</v>
      </c>
      <c r="Z16" s="148"/>
      <c r="AA16" s="145">
        <f t="shared" si="8"/>
        <v>100</v>
      </c>
    </row>
    <row r="17" spans="1:27" ht="20.45" customHeight="1" x14ac:dyDescent="0.2">
      <c r="A17" s="129">
        <f>Startliste!A17</f>
        <v>16</v>
      </c>
      <c r="B17" s="130" t="str">
        <f>Startliste!B17</f>
        <v>AL</v>
      </c>
      <c r="C17" s="129">
        <f>Startliste!C17</f>
        <v>0</v>
      </c>
      <c r="D17" s="130">
        <f>Startliste!E17</f>
        <v>0</v>
      </c>
      <c r="E17" s="142">
        <f>Startliste!F17</f>
        <v>0</v>
      </c>
      <c r="F17" s="143">
        <f>Startliste!G17</f>
        <v>0</v>
      </c>
      <c r="G17" s="129"/>
      <c r="H17" s="129"/>
      <c r="I17" s="129"/>
      <c r="J17" s="129"/>
      <c r="K17" s="129"/>
      <c r="L17" s="129"/>
      <c r="M17" s="129"/>
      <c r="N17" s="144"/>
      <c r="O17" s="144"/>
      <c r="P17" s="144"/>
      <c r="Q17" s="144"/>
      <c r="R17" s="145">
        <f t="shared" si="0"/>
        <v>0</v>
      </c>
      <c r="S17" s="145">
        <f t="shared" si="1"/>
        <v>120</v>
      </c>
      <c r="T17" s="146">
        <f t="shared" si="2"/>
        <v>1</v>
      </c>
      <c r="U17" s="146">
        <f t="shared" si="3"/>
        <v>1</v>
      </c>
      <c r="V17" s="146">
        <f t="shared" si="4"/>
        <v>1</v>
      </c>
      <c r="W17" s="146">
        <f t="shared" si="5"/>
        <v>1</v>
      </c>
      <c r="X17" s="146">
        <f t="shared" si="6"/>
        <v>1</v>
      </c>
      <c r="Y17" s="147">
        <f t="shared" si="7"/>
        <v>0</v>
      </c>
      <c r="Z17" s="148"/>
      <c r="AA17" s="145">
        <f t="shared" si="8"/>
        <v>100</v>
      </c>
    </row>
    <row r="18" spans="1:27" ht="20.45" customHeight="1" x14ac:dyDescent="0.2">
      <c r="A18" s="129">
        <f>Startliste!A18</f>
        <v>17</v>
      </c>
      <c r="B18" s="130" t="str">
        <f>Startliste!B18</f>
        <v>AL</v>
      </c>
      <c r="C18" s="129">
        <f>Startliste!C18</f>
        <v>0</v>
      </c>
      <c r="D18" s="130">
        <f>Startliste!E18</f>
        <v>0</v>
      </c>
      <c r="E18" s="142">
        <f>Startliste!F18</f>
        <v>0</v>
      </c>
      <c r="F18" s="143">
        <f>Startliste!G18</f>
        <v>0</v>
      </c>
      <c r="G18" s="129"/>
      <c r="H18" s="129"/>
      <c r="I18" s="129"/>
      <c r="J18" s="129"/>
      <c r="K18" s="129"/>
      <c r="L18" s="129"/>
      <c r="M18" s="129"/>
      <c r="N18" s="144"/>
      <c r="O18" s="144"/>
      <c r="P18" s="144"/>
      <c r="Q18" s="144"/>
      <c r="R18" s="145">
        <f t="shared" si="0"/>
        <v>0</v>
      </c>
      <c r="S18" s="145">
        <f t="shared" si="1"/>
        <v>120</v>
      </c>
      <c r="T18" s="146">
        <f t="shared" si="2"/>
        <v>1</v>
      </c>
      <c r="U18" s="146">
        <f t="shared" si="3"/>
        <v>1</v>
      </c>
      <c r="V18" s="146">
        <f t="shared" si="4"/>
        <v>1</v>
      </c>
      <c r="W18" s="146">
        <f t="shared" si="5"/>
        <v>1</v>
      </c>
      <c r="X18" s="146">
        <f t="shared" si="6"/>
        <v>1</v>
      </c>
      <c r="Y18" s="147">
        <f t="shared" si="7"/>
        <v>0</v>
      </c>
      <c r="Z18" s="148"/>
      <c r="AA18" s="145">
        <f t="shared" si="8"/>
        <v>100</v>
      </c>
    </row>
    <row r="19" spans="1:27" ht="20.45" customHeight="1" x14ac:dyDescent="0.2">
      <c r="A19" s="129">
        <f>Startliste!A19</f>
        <v>18</v>
      </c>
      <c r="B19" s="130" t="str">
        <f>Startliste!B19</f>
        <v>AL</v>
      </c>
      <c r="C19" s="129">
        <f>Startliste!C19</f>
        <v>0</v>
      </c>
      <c r="D19" s="130">
        <f>Startliste!E19</f>
        <v>0</v>
      </c>
      <c r="E19" s="142">
        <f>Startliste!F19</f>
        <v>0</v>
      </c>
      <c r="F19" s="143">
        <f>Startliste!G19</f>
        <v>0</v>
      </c>
      <c r="G19" s="129"/>
      <c r="H19" s="129"/>
      <c r="I19" s="129"/>
      <c r="J19" s="129"/>
      <c r="K19" s="129"/>
      <c r="L19" s="129"/>
      <c r="M19" s="129"/>
      <c r="N19" s="144"/>
      <c r="O19" s="144"/>
      <c r="P19" s="144"/>
      <c r="Q19" s="144"/>
      <c r="R19" s="145">
        <f t="shared" si="0"/>
        <v>0</v>
      </c>
      <c r="S19" s="145">
        <f t="shared" si="1"/>
        <v>120</v>
      </c>
      <c r="T19" s="146">
        <f t="shared" si="2"/>
        <v>1</v>
      </c>
      <c r="U19" s="146">
        <f t="shared" si="3"/>
        <v>1</v>
      </c>
      <c r="V19" s="146">
        <f t="shared" si="4"/>
        <v>1</v>
      </c>
      <c r="W19" s="146">
        <f t="shared" si="5"/>
        <v>1</v>
      </c>
      <c r="X19" s="146">
        <f t="shared" si="6"/>
        <v>1</v>
      </c>
      <c r="Y19" s="147">
        <f t="shared" si="7"/>
        <v>0</v>
      </c>
      <c r="Z19" s="148"/>
      <c r="AA19" s="145">
        <f t="shared" si="8"/>
        <v>100</v>
      </c>
    </row>
    <row r="20" spans="1:27" ht="20.45" customHeight="1" x14ac:dyDescent="0.2">
      <c r="A20" s="129">
        <f>Startliste!A20</f>
        <v>19</v>
      </c>
      <c r="B20" s="130" t="str">
        <f>Startliste!B20</f>
        <v>AL</v>
      </c>
      <c r="C20" s="129">
        <f>Startliste!C20</f>
        <v>0</v>
      </c>
      <c r="D20" s="130">
        <f>Startliste!E20</f>
        <v>0</v>
      </c>
      <c r="E20" s="142">
        <f>Startliste!F20</f>
        <v>0</v>
      </c>
      <c r="F20" s="143">
        <f>Startliste!G20</f>
        <v>0</v>
      </c>
      <c r="G20" s="129"/>
      <c r="H20" s="129"/>
      <c r="I20" s="129"/>
      <c r="J20" s="129"/>
      <c r="K20" s="129"/>
      <c r="L20" s="129"/>
      <c r="M20" s="129"/>
      <c r="N20" s="144"/>
      <c r="O20" s="144"/>
      <c r="P20" s="144"/>
      <c r="Q20" s="144"/>
      <c r="R20" s="145">
        <f t="shared" si="0"/>
        <v>0</v>
      </c>
      <c r="S20" s="145">
        <f t="shared" si="1"/>
        <v>120</v>
      </c>
      <c r="T20" s="146">
        <f t="shared" si="2"/>
        <v>1</v>
      </c>
      <c r="U20" s="146">
        <f t="shared" si="3"/>
        <v>1</v>
      </c>
      <c r="V20" s="146">
        <f t="shared" si="4"/>
        <v>1</v>
      </c>
      <c r="W20" s="146">
        <f t="shared" si="5"/>
        <v>1</v>
      </c>
      <c r="X20" s="146">
        <f t="shared" si="6"/>
        <v>1</v>
      </c>
      <c r="Y20" s="147">
        <f t="shared" si="7"/>
        <v>0</v>
      </c>
      <c r="Z20" s="148"/>
      <c r="AA20" s="145">
        <f t="shared" si="8"/>
        <v>100</v>
      </c>
    </row>
    <row r="21" spans="1:27" ht="20.45" customHeight="1" x14ac:dyDescent="0.2">
      <c r="A21" s="129">
        <f>Startliste!A21</f>
        <v>20</v>
      </c>
      <c r="B21" s="130" t="str">
        <f>Startliste!B21</f>
        <v>AL</v>
      </c>
      <c r="C21" s="129">
        <f>Startliste!C21</f>
        <v>0</v>
      </c>
      <c r="D21" s="130">
        <f>Startliste!E21</f>
        <v>0</v>
      </c>
      <c r="E21" s="142">
        <f>Startliste!F21</f>
        <v>0</v>
      </c>
      <c r="F21" s="143">
        <f>Startliste!G21</f>
        <v>0</v>
      </c>
      <c r="G21" s="129"/>
      <c r="H21" s="129"/>
      <c r="I21" s="129"/>
      <c r="J21" s="129"/>
      <c r="K21" s="129"/>
      <c r="L21" s="129"/>
      <c r="M21" s="129"/>
      <c r="N21" s="144"/>
      <c r="O21" s="144"/>
      <c r="P21" s="144"/>
      <c r="Q21" s="144"/>
      <c r="R21" s="145">
        <f t="shared" si="0"/>
        <v>0</v>
      </c>
      <c r="S21" s="145">
        <f t="shared" si="1"/>
        <v>120</v>
      </c>
      <c r="T21" s="146">
        <f t="shared" si="2"/>
        <v>1</v>
      </c>
      <c r="U21" s="146">
        <f t="shared" si="3"/>
        <v>1</v>
      </c>
      <c r="V21" s="146">
        <f t="shared" si="4"/>
        <v>1</v>
      </c>
      <c r="W21" s="146">
        <f t="shared" si="5"/>
        <v>1</v>
      </c>
      <c r="X21" s="146">
        <f t="shared" si="6"/>
        <v>1</v>
      </c>
      <c r="Y21" s="147">
        <f t="shared" si="7"/>
        <v>0</v>
      </c>
      <c r="Z21" s="148"/>
      <c r="AA21" s="145">
        <f t="shared" si="8"/>
        <v>100</v>
      </c>
    </row>
    <row r="22" spans="1:27" ht="20.45" customHeight="1" x14ac:dyDescent="0.2">
      <c r="A22" s="129">
        <f>Startliste!A22</f>
        <v>21</v>
      </c>
      <c r="B22" s="130" t="str">
        <f>Startliste!B22</f>
        <v>AL</v>
      </c>
      <c r="C22" s="129">
        <f>Startliste!C22</f>
        <v>0</v>
      </c>
      <c r="D22" s="130">
        <f>Startliste!E22</f>
        <v>0</v>
      </c>
      <c r="E22" s="142">
        <f>Startliste!F22</f>
        <v>0</v>
      </c>
      <c r="F22" s="143">
        <f>Startliste!G22</f>
        <v>0</v>
      </c>
      <c r="G22" s="129"/>
      <c r="H22" s="129"/>
      <c r="I22" s="129"/>
      <c r="J22" s="129"/>
      <c r="K22" s="129"/>
      <c r="L22" s="129"/>
      <c r="M22" s="129"/>
      <c r="N22" s="144"/>
      <c r="O22" s="144"/>
      <c r="P22" s="144"/>
      <c r="Q22" s="144"/>
      <c r="R22" s="145">
        <f t="shared" si="0"/>
        <v>0</v>
      </c>
      <c r="S22" s="145">
        <f t="shared" si="1"/>
        <v>120</v>
      </c>
      <c r="T22" s="146">
        <f t="shared" si="2"/>
        <v>1</v>
      </c>
      <c r="U22" s="146">
        <f t="shared" si="3"/>
        <v>1</v>
      </c>
      <c r="V22" s="146">
        <f t="shared" si="4"/>
        <v>1</v>
      </c>
      <c r="W22" s="146">
        <f t="shared" si="5"/>
        <v>1</v>
      </c>
      <c r="X22" s="146">
        <f t="shared" si="6"/>
        <v>1</v>
      </c>
      <c r="Y22" s="147">
        <f t="shared" si="7"/>
        <v>0</v>
      </c>
      <c r="Z22" s="148"/>
      <c r="AA22" s="145">
        <f t="shared" si="8"/>
        <v>100</v>
      </c>
    </row>
    <row r="23" spans="1:27" ht="20.45" customHeight="1" x14ac:dyDescent="0.2">
      <c r="A23" s="129">
        <f>Startliste!A23</f>
        <v>22</v>
      </c>
      <c r="B23" s="130" t="str">
        <f>Startliste!B23</f>
        <v>AL</v>
      </c>
      <c r="C23" s="129">
        <f>Startliste!C23</f>
        <v>0</v>
      </c>
      <c r="D23" s="130">
        <f>Startliste!E23</f>
        <v>0</v>
      </c>
      <c r="E23" s="142">
        <f>Startliste!F23</f>
        <v>0</v>
      </c>
      <c r="F23" s="143">
        <f>Startliste!G23</f>
        <v>0</v>
      </c>
      <c r="G23" s="129"/>
      <c r="H23" s="129"/>
      <c r="I23" s="129"/>
      <c r="J23" s="129"/>
      <c r="K23" s="129"/>
      <c r="L23" s="129"/>
      <c r="M23" s="129"/>
      <c r="N23" s="144"/>
      <c r="O23" s="144"/>
      <c r="P23" s="144"/>
      <c r="Q23" s="144"/>
      <c r="R23" s="145">
        <f t="shared" si="0"/>
        <v>0</v>
      </c>
      <c r="S23" s="145">
        <f t="shared" si="1"/>
        <v>120</v>
      </c>
      <c r="T23" s="146">
        <f t="shared" si="2"/>
        <v>1</v>
      </c>
      <c r="U23" s="146">
        <f t="shared" si="3"/>
        <v>1</v>
      </c>
      <c r="V23" s="146">
        <f t="shared" si="4"/>
        <v>1</v>
      </c>
      <c r="W23" s="146">
        <f t="shared" si="5"/>
        <v>1</v>
      </c>
      <c r="X23" s="146">
        <f t="shared" si="6"/>
        <v>1</v>
      </c>
      <c r="Y23" s="147">
        <f t="shared" si="7"/>
        <v>0</v>
      </c>
      <c r="Z23" s="148"/>
      <c r="AA23" s="145">
        <f t="shared" si="8"/>
        <v>100</v>
      </c>
    </row>
    <row r="24" spans="1:27" ht="20.45" customHeight="1" x14ac:dyDescent="0.2">
      <c r="A24" s="129">
        <f>Startliste!A24</f>
        <v>23</v>
      </c>
      <c r="B24" s="130" t="str">
        <f>Startliste!B24</f>
        <v>AL</v>
      </c>
      <c r="C24" s="129">
        <f>Startliste!C24</f>
        <v>0</v>
      </c>
      <c r="D24" s="130">
        <f>Startliste!E24</f>
        <v>0</v>
      </c>
      <c r="E24" s="142">
        <f>Startliste!F24</f>
        <v>0</v>
      </c>
      <c r="F24" s="143">
        <f>Startliste!G24</f>
        <v>0</v>
      </c>
      <c r="G24" s="129"/>
      <c r="H24" s="129"/>
      <c r="I24" s="129"/>
      <c r="J24" s="129"/>
      <c r="K24" s="129"/>
      <c r="L24" s="129"/>
      <c r="M24" s="129"/>
      <c r="N24" s="144"/>
      <c r="O24" s="144"/>
      <c r="P24" s="144"/>
      <c r="Q24" s="144"/>
      <c r="R24" s="145">
        <f t="shared" si="0"/>
        <v>0</v>
      </c>
      <c r="S24" s="145">
        <f t="shared" si="1"/>
        <v>120</v>
      </c>
      <c r="T24" s="146">
        <f t="shared" si="2"/>
        <v>1</v>
      </c>
      <c r="U24" s="146">
        <f t="shared" si="3"/>
        <v>1</v>
      </c>
      <c r="V24" s="146">
        <f t="shared" si="4"/>
        <v>1</v>
      </c>
      <c r="W24" s="146">
        <f t="shared" si="5"/>
        <v>1</v>
      </c>
      <c r="X24" s="146">
        <f t="shared" si="6"/>
        <v>1</v>
      </c>
      <c r="Y24" s="147">
        <f t="shared" si="7"/>
        <v>0</v>
      </c>
      <c r="Z24" s="148"/>
      <c r="AA24" s="145">
        <f t="shared" si="8"/>
        <v>100</v>
      </c>
    </row>
    <row r="25" spans="1:27" ht="20.45" customHeight="1" x14ac:dyDescent="0.2">
      <c r="A25" s="129">
        <f>Startliste!A25</f>
        <v>24</v>
      </c>
      <c r="B25" s="130" t="str">
        <f>Startliste!B25</f>
        <v>AL</v>
      </c>
      <c r="C25" s="129">
        <f>Startliste!C25</f>
        <v>0</v>
      </c>
      <c r="D25" s="130">
        <f>Startliste!E25</f>
        <v>0</v>
      </c>
      <c r="E25" s="142">
        <f>Startliste!F25</f>
        <v>0</v>
      </c>
      <c r="F25" s="143">
        <f>Startliste!G25</f>
        <v>0</v>
      </c>
      <c r="G25" s="129"/>
      <c r="H25" s="129"/>
      <c r="I25" s="129"/>
      <c r="J25" s="129"/>
      <c r="K25" s="129"/>
      <c r="L25" s="129"/>
      <c r="M25" s="129"/>
      <c r="N25" s="144"/>
      <c r="O25" s="144"/>
      <c r="P25" s="144"/>
      <c r="Q25" s="144"/>
      <c r="R25" s="145">
        <f t="shared" si="0"/>
        <v>0</v>
      </c>
      <c r="S25" s="145">
        <f t="shared" si="1"/>
        <v>120</v>
      </c>
      <c r="T25" s="146">
        <f t="shared" si="2"/>
        <v>1</v>
      </c>
      <c r="U25" s="146">
        <f t="shared" si="3"/>
        <v>1</v>
      </c>
      <c r="V25" s="146">
        <f t="shared" si="4"/>
        <v>1</v>
      </c>
      <c r="W25" s="146">
        <f t="shared" si="5"/>
        <v>1</v>
      </c>
      <c r="X25" s="146">
        <f t="shared" si="6"/>
        <v>1</v>
      </c>
      <c r="Y25" s="147">
        <f t="shared" si="7"/>
        <v>0</v>
      </c>
      <c r="Z25" s="148"/>
      <c r="AA25" s="145">
        <f t="shared" si="8"/>
        <v>100</v>
      </c>
    </row>
    <row r="26" spans="1:27" ht="20.45" customHeight="1" x14ac:dyDescent="0.2">
      <c r="A26" s="129">
        <f>Startliste!A26</f>
        <v>25</v>
      </c>
      <c r="B26" s="130" t="str">
        <f>Startliste!B26</f>
        <v>AL</v>
      </c>
      <c r="C26" s="129">
        <f>Startliste!C26</f>
        <v>0</v>
      </c>
      <c r="D26" s="149">
        <f>Startliste!E26</f>
        <v>0</v>
      </c>
      <c r="E26" s="142">
        <f>Startliste!F26</f>
        <v>0</v>
      </c>
      <c r="F26" s="143">
        <f>Startliste!G26</f>
        <v>0</v>
      </c>
      <c r="G26" s="129" t="s">
        <v>151</v>
      </c>
      <c r="H26" s="129"/>
      <c r="I26" s="129"/>
      <c r="J26" s="129"/>
      <c r="K26" s="129"/>
      <c r="L26" s="129"/>
      <c r="M26" s="129"/>
      <c r="N26" s="144"/>
      <c r="O26" s="144"/>
      <c r="P26" s="144"/>
      <c r="Q26" s="144"/>
      <c r="R26" s="145" t="e">
        <f t="shared" si="0"/>
        <v>#VALUE!</v>
      </c>
      <c r="S26" s="145" t="e">
        <f t="shared" si="1"/>
        <v>#VALUE!</v>
      </c>
      <c r="T26" s="146">
        <f t="shared" si="2"/>
        <v>1</v>
      </c>
      <c r="U26" s="146">
        <f t="shared" si="3"/>
        <v>1</v>
      </c>
      <c r="V26" s="146">
        <f t="shared" si="4"/>
        <v>1</v>
      </c>
      <c r="W26" s="146">
        <f t="shared" si="5"/>
        <v>1</v>
      </c>
      <c r="X26" s="146">
        <f t="shared" si="6"/>
        <v>1</v>
      </c>
      <c r="Y26" s="147">
        <f t="shared" si="7"/>
        <v>0</v>
      </c>
      <c r="Z26" s="148"/>
      <c r="AA26" s="145" t="e">
        <f t="shared" si="8"/>
        <v>#VALUE!</v>
      </c>
    </row>
    <row r="27" spans="1:27" ht="20.45" customHeight="1" x14ac:dyDescent="0.2">
      <c r="A27" s="129">
        <f>Startliste!A27</f>
        <v>26</v>
      </c>
      <c r="B27" s="130" t="str">
        <f>Startliste!B27</f>
        <v>AL</v>
      </c>
      <c r="C27" s="129">
        <f>Startliste!C27</f>
        <v>0</v>
      </c>
      <c r="D27" s="130">
        <f>Startliste!E27</f>
        <v>0</v>
      </c>
      <c r="E27" s="142">
        <f>Startliste!F27</f>
        <v>0</v>
      </c>
      <c r="F27" s="143">
        <f>Startliste!G27</f>
        <v>0</v>
      </c>
      <c r="G27" s="129"/>
      <c r="H27" s="129"/>
      <c r="I27" s="129"/>
      <c r="J27" s="129"/>
      <c r="K27" s="129"/>
      <c r="L27" s="129"/>
      <c r="M27" s="129"/>
      <c r="N27" s="144"/>
      <c r="O27" s="144"/>
      <c r="P27" s="144"/>
      <c r="Q27" s="144"/>
      <c r="R27" s="145">
        <f t="shared" si="0"/>
        <v>0</v>
      </c>
      <c r="S27" s="145">
        <f t="shared" si="1"/>
        <v>120</v>
      </c>
      <c r="T27" s="146">
        <f t="shared" si="2"/>
        <v>1</v>
      </c>
      <c r="U27" s="146">
        <f t="shared" si="3"/>
        <v>1</v>
      </c>
      <c r="V27" s="146">
        <f t="shared" si="4"/>
        <v>1</v>
      </c>
      <c r="W27" s="146">
        <f t="shared" si="5"/>
        <v>1</v>
      </c>
      <c r="X27" s="146">
        <f t="shared" si="6"/>
        <v>1</v>
      </c>
      <c r="Y27" s="147">
        <f t="shared" si="7"/>
        <v>0</v>
      </c>
      <c r="Z27" s="148"/>
      <c r="AA27" s="145">
        <f t="shared" si="8"/>
        <v>100</v>
      </c>
    </row>
    <row r="28" spans="1:27" ht="20.45" customHeight="1" x14ac:dyDescent="0.2">
      <c r="A28" s="129">
        <f>Startliste!A28</f>
        <v>27</v>
      </c>
      <c r="B28" s="130" t="str">
        <f>Startliste!B28</f>
        <v>AL</v>
      </c>
      <c r="C28" s="129">
        <f>Startliste!C28</f>
        <v>0</v>
      </c>
      <c r="D28" s="130">
        <f>Startliste!E28</f>
        <v>0</v>
      </c>
      <c r="E28" s="142">
        <f>Startliste!F28</f>
        <v>0</v>
      </c>
      <c r="F28" s="143">
        <f>Startliste!G28</f>
        <v>0</v>
      </c>
      <c r="G28" s="129"/>
      <c r="H28" s="129"/>
      <c r="I28" s="129"/>
      <c r="J28" s="129"/>
      <c r="K28" s="129"/>
      <c r="L28" s="129"/>
      <c r="M28" s="129"/>
      <c r="N28" s="144"/>
      <c r="O28" s="144"/>
      <c r="P28" s="144"/>
      <c r="Q28" s="144"/>
      <c r="R28" s="145">
        <f t="shared" si="0"/>
        <v>0</v>
      </c>
      <c r="S28" s="145">
        <f t="shared" si="1"/>
        <v>120</v>
      </c>
      <c r="T28" s="146">
        <f t="shared" si="2"/>
        <v>1</v>
      </c>
      <c r="U28" s="146">
        <f t="shared" si="3"/>
        <v>1</v>
      </c>
      <c r="V28" s="146">
        <f t="shared" si="4"/>
        <v>1</v>
      </c>
      <c r="W28" s="146">
        <f t="shared" si="5"/>
        <v>1</v>
      </c>
      <c r="X28" s="146">
        <f t="shared" si="6"/>
        <v>1</v>
      </c>
      <c r="Y28" s="147">
        <f t="shared" si="7"/>
        <v>0</v>
      </c>
      <c r="Z28" s="148"/>
      <c r="AA28" s="145">
        <f t="shared" si="8"/>
        <v>100</v>
      </c>
    </row>
    <row r="29" spans="1:27" ht="20.45" customHeight="1" x14ac:dyDescent="0.2">
      <c r="A29" s="129">
        <f>Startliste!A29</f>
        <v>28</v>
      </c>
      <c r="B29" s="130" t="str">
        <f>Startliste!B29</f>
        <v>AL</v>
      </c>
      <c r="C29" s="129">
        <f>Startliste!C29</f>
        <v>0</v>
      </c>
      <c r="D29" s="130">
        <f>Startliste!E29</f>
        <v>0</v>
      </c>
      <c r="E29" s="142">
        <f>Startliste!F29</f>
        <v>0</v>
      </c>
      <c r="F29" s="143">
        <f>Startliste!G29</f>
        <v>0</v>
      </c>
      <c r="G29" s="129"/>
      <c r="H29" s="129"/>
      <c r="I29" s="129"/>
      <c r="J29" s="129"/>
      <c r="K29" s="129"/>
      <c r="L29" s="129"/>
      <c r="M29" s="129"/>
      <c r="N29" s="144"/>
      <c r="O29" s="144"/>
      <c r="P29" s="144"/>
      <c r="Q29" s="144"/>
      <c r="R29" s="145">
        <f t="shared" si="0"/>
        <v>0</v>
      </c>
      <c r="S29" s="145">
        <f t="shared" si="1"/>
        <v>120</v>
      </c>
      <c r="T29" s="146">
        <f t="shared" si="2"/>
        <v>1</v>
      </c>
      <c r="U29" s="146">
        <f t="shared" si="3"/>
        <v>1</v>
      </c>
      <c r="V29" s="146">
        <f t="shared" si="4"/>
        <v>1</v>
      </c>
      <c r="W29" s="146">
        <f t="shared" si="5"/>
        <v>1</v>
      </c>
      <c r="X29" s="146">
        <f t="shared" si="6"/>
        <v>1</v>
      </c>
      <c r="Y29" s="147">
        <f t="shared" si="7"/>
        <v>0</v>
      </c>
      <c r="Z29" s="148"/>
      <c r="AA29" s="145">
        <f t="shared" si="8"/>
        <v>100</v>
      </c>
    </row>
    <row r="30" spans="1:27" ht="20.45" customHeight="1" x14ac:dyDescent="0.2">
      <c r="A30" s="129">
        <f>Startliste!A30</f>
        <v>29</v>
      </c>
      <c r="B30" s="130" t="str">
        <f>Startliste!B30</f>
        <v>AL</v>
      </c>
      <c r="C30" s="129">
        <f>Startliste!C30</f>
        <v>0</v>
      </c>
      <c r="D30" s="130">
        <f>Startliste!E30</f>
        <v>0</v>
      </c>
      <c r="E30" s="142">
        <f>Startliste!F30</f>
        <v>0</v>
      </c>
      <c r="F30" s="143">
        <f>Startliste!G30</f>
        <v>0</v>
      </c>
      <c r="G30" s="129"/>
      <c r="H30" s="129"/>
      <c r="I30" s="129"/>
      <c r="J30" s="129"/>
      <c r="K30" s="129"/>
      <c r="L30" s="129"/>
      <c r="M30" s="129"/>
      <c r="N30" s="144"/>
      <c r="O30" s="144"/>
      <c r="P30" s="144"/>
      <c r="Q30" s="144"/>
      <c r="R30" s="145">
        <f t="shared" si="0"/>
        <v>0</v>
      </c>
      <c r="S30" s="145">
        <f t="shared" si="1"/>
        <v>120</v>
      </c>
      <c r="T30" s="146">
        <f t="shared" si="2"/>
        <v>1</v>
      </c>
      <c r="U30" s="146">
        <f t="shared" si="3"/>
        <v>1</v>
      </c>
      <c r="V30" s="146">
        <f t="shared" si="4"/>
        <v>1</v>
      </c>
      <c r="W30" s="146">
        <f t="shared" si="5"/>
        <v>1</v>
      </c>
      <c r="X30" s="146">
        <f t="shared" si="6"/>
        <v>1</v>
      </c>
      <c r="Y30" s="147">
        <f t="shared" si="7"/>
        <v>0</v>
      </c>
      <c r="Z30" s="148"/>
      <c r="AA30" s="145">
        <f t="shared" si="8"/>
        <v>100</v>
      </c>
    </row>
    <row r="31" spans="1:27" ht="20.45" customHeight="1" x14ac:dyDescent="0.2">
      <c r="A31" s="129">
        <f>Startliste!A31</f>
        <v>30</v>
      </c>
      <c r="B31" s="130" t="str">
        <f>Startliste!B31</f>
        <v>AL</v>
      </c>
      <c r="C31" s="129">
        <f>Startliste!C31</f>
        <v>0</v>
      </c>
      <c r="D31" s="130">
        <f>Startliste!E31</f>
        <v>0</v>
      </c>
      <c r="E31" s="142">
        <f>Startliste!F31</f>
        <v>0</v>
      </c>
      <c r="F31" s="143">
        <f>Startliste!G31</f>
        <v>0</v>
      </c>
      <c r="G31" s="129"/>
      <c r="H31" s="129"/>
      <c r="I31" s="129"/>
      <c r="J31" s="129"/>
      <c r="K31" s="129"/>
      <c r="L31" s="129"/>
      <c r="M31" s="129"/>
      <c r="N31" s="144"/>
      <c r="O31" s="144"/>
      <c r="P31" s="144"/>
      <c r="Q31" s="144"/>
      <c r="R31" s="145">
        <f t="shared" si="0"/>
        <v>0</v>
      </c>
      <c r="S31" s="145">
        <f t="shared" si="1"/>
        <v>120</v>
      </c>
      <c r="T31" s="146">
        <f t="shared" si="2"/>
        <v>1</v>
      </c>
      <c r="U31" s="146">
        <f t="shared" si="3"/>
        <v>1</v>
      </c>
      <c r="V31" s="146">
        <f t="shared" si="4"/>
        <v>1</v>
      </c>
      <c r="W31" s="146">
        <f t="shared" si="5"/>
        <v>1</v>
      </c>
      <c r="X31" s="146">
        <f t="shared" si="6"/>
        <v>1</v>
      </c>
      <c r="Y31" s="147">
        <f t="shared" si="7"/>
        <v>0</v>
      </c>
      <c r="Z31" s="148"/>
      <c r="AA31" s="145">
        <f t="shared" si="8"/>
        <v>100</v>
      </c>
    </row>
    <row r="32" spans="1:27" ht="20.45" customHeight="1" x14ac:dyDescent="0.2">
      <c r="A32" s="129">
        <f>Startliste!A32</f>
        <v>31</v>
      </c>
      <c r="B32" s="130" t="str">
        <f>Startliste!B32</f>
        <v>AL</v>
      </c>
      <c r="C32" s="129">
        <f>Startliste!C32</f>
        <v>0</v>
      </c>
      <c r="D32" s="130">
        <f>Startliste!E32</f>
        <v>0</v>
      </c>
      <c r="E32" s="142">
        <f>Startliste!F32</f>
        <v>0</v>
      </c>
      <c r="F32" s="143">
        <f>Startliste!G32</f>
        <v>0</v>
      </c>
      <c r="G32" s="129"/>
      <c r="H32" s="129"/>
      <c r="I32" s="129"/>
      <c r="J32" s="129"/>
      <c r="K32" s="129"/>
      <c r="L32" s="129"/>
      <c r="M32" s="129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2"/>
      <c r="AA32" s="144"/>
    </row>
    <row r="33" spans="1:27" ht="20.45" customHeight="1" x14ac:dyDescent="0.2">
      <c r="A33" s="129">
        <f>Startliste!A33</f>
        <v>32</v>
      </c>
      <c r="B33" s="130" t="str">
        <f>Startliste!B33</f>
        <v>AL</v>
      </c>
      <c r="C33" s="129">
        <f>Startliste!C33</f>
        <v>0</v>
      </c>
      <c r="D33" s="130">
        <f>Startliste!E33</f>
        <v>0</v>
      </c>
      <c r="E33" s="142">
        <f>Startliste!F33</f>
        <v>0</v>
      </c>
      <c r="F33" s="143">
        <f>Startliste!G33</f>
        <v>0</v>
      </c>
      <c r="G33" s="129"/>
      <c r="H33" s="129"/>
      <c r="I33" s="129"/>
      <c r="J33" s="129"/>
      <c r="K33" s="129"/>
      <c r="L33" s="129"/>
      <c r="M33" s="129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2"/>
      <c r="AA33" s="144"/>
    </row>
    <row r="34" spans="1:27" ht="20.45" customHeight="1" x14ac:dyDescent="0.2">
      <c r="A34" s="129">
        <f>Startliste!A34</f>
        <v>33</v>
      </c>
      <c r="B34" s="130" t="str">
        <f>Startliste!B34</f>
        <v>AL</v>
      </c>
      <c r="C34" s="129">
        <f>Startliste!C34</f>
        <v>0</v>
      </c>
      <c r="D34" s="130">
        <f>Startliste!E34</f>
        <v>0</v>
      </c>
      <c r="E34" s="142">
        <f>Startliste!F34</f>
        <v>0</v>
      </c>
      <c r="F34" s="143">
        <f>Startliste!G34</f>
        <v>0</v>
      </c>
      <c r="G34" s="129"/>
      <c r="H34" s="129"/>
      <c r="I34" s="129"/>
      <c r="J34" s="129"/>
      <c r="K34" s="129"/>
      <c r="L34" s="129"/>
      <c r="M34" s="129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2"/>
      <c r="AA34" s="144"/>
    </row>
    <row r="35" spans="1:27" ht="20.45" customHeight="1" x14ac:dyDescent="0.2">
      <c r="A35" s="129">
        <f>Startliste!A35</f>
        <v>34</v>
      </c>
      <c r="B35" s="130" t="str">
        <f>Startliste!B35</f>
        <v>AL</v>
      </c>
      <c r="C35" s="129">
        <f>Startliste!C35</f>
        <v>0</v>
      </c>
      <c r="D35" s="130">
        <f>Startliste!E35</f>
        <v>0</v>
      </c>
      <c r="E35" s="142">
        <f>Startliste!F35</f>
        <v>0</v>
      </c>
      <c r="F35" s="143">
        <f>Startliste!G35</f>
        <v>0</v>
      </c>
      <c r="G35" s="129"/>
      <c r="H35" s="129"/>
      <c r="I35" s="129"/>
      <c r="J35" s="129"/>
      <c r="K35" s="129"/>
      <c r="L35" s="129"/>
      <c r="M35" s="129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2"/>
      <c r="AA35" s="144"/>
    </row>
    <row r="36" spans="1:27" ht="20.45" customHeight="1" x14ac:dyDescent="0.2">
      <c r="A36" s="129">
        <f>Startliste!A36</f>
        <v>35</v>
      </c>
      <c r="B36" s="130" t="str">
        <f>Startliste!B36</f>
        <v>AL</v>
      </c>
      <c r="C36" s="129">
        <f>Startliste!C36</f>
        <v>0</v>
      </c>
      <c r="D36" s="130">
        <f>Startliste!E36</f>
        <v>0</v>
      </c>
      <c r="E36" s="142">
        <f>Startliste!F36</f>
        <v>0</v>
      </c>
      <c r="F36" s="143">
        <f>Startliste!G36</f>
        <v>0</v>
      </c>
      <c r="G36" s="129"/>
      <c r="H36" s="129"/>
      <c r="I36" s="129"/>
      <c r="J36" s="129"/>
      <c r="K36" s="129"/>
      <c r="L36" s="129"/>
      <c r="M36" s="129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2"/>
      <c r="AA36" s="144"/>
    </row>
    <row r="37" spans="1:27" ht="20.45" customHeight="1" x14ac:dyDescent="0.2">
      <c r="A37" s="129">
        <f>Startliste!A37</f>
        <v>36</v>
      </c>
      <c r="B37" s="130" t="str">
        <f>Startliste!B37</f>
        <v>AL</v>
      </c>
      <c r="C37" s="129">
        <f>Startliste!C37</f>
        <v>0</v>
      </c>
      <c r="D37" s="130">
        <f>Startliste!E37</f>
        <v>0</v>
      </c>
      <c r="E37" s="142">
        <f>Startliste!F37</f>
        <v>0</v>
      </c>
      <c r="F37" s="143">
        <f>Startliste!G37</f>
        <v>0</v>
      </c>
      <c r="G37" s="129"/>
      <c r="H37" s="129"/>
      <c r="I37" s="129"/>
      <c r="J37" s="129"/>
      <c r="K37" s="129"/>
      <c r="L37" s="129"/>
      <c r="M37" s="129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2"/>
      <c r="AA37" s="144"/>
    </row>
    <row r="38" spans="1:27" ht="20.45" customHeight="1" x14ac:dyDescent="0.2">
      <c r="A38" s="129">
        <f>Startliste!A38</f>
        <v>37</v>
      </c>
      <c r="B38" s="130" t="str">
        <f>Startliste!B38</f>
        <v>AL</v>
      </c>
      <c r="C38" s="129">
        <f>Startliste!C38</f>
        <v>0</v>
      </c>
      <c r="D38" s="130">
        <f>Startliste!E38</f>
        <v>0</v>
      </c>
      <c r="E38" s="142">
        <f>Startliste!F38</f>
        <v>0</v>
      </c>
      <c r="F38" s="143">
        <f>Startliste!G38</f>
        <v>0</v>
      </c>
      <c r="G38" s="129"/>
      <c r="H38" s="129"/>
      <c r="I38" s="129"/>
      <c r="J38" s="129"/>
      <c r="K38" s="129"/>
      <c r="L38" s="129"/>
      <c r="M38" s="129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2"/>
      <c r="AA38" s="144"/>
    </row>
    <row r="39" spans="1:27" ht="20.45" customHeight="1" x14ac:dyDescent="0.2">
      <c r="A39" s="129">
        <f>Startliste!A39</f>
        <v>38</v>
      </c>
      <c r="B39" s="130" t="str">
        <f>Startliste!B39</f>
        <v>AL</v>
      </c>
      <c r="C39" s="129">
        <f>Startliste!C39</f>
        <v>0</v>
      </c>
      <c r="D39" s="130">
        <f>Startliste!E39</f>
        <v>0</v>
      </c>
      <c r="E39" s="142">
        <f>Startliste!F39</f>
        <v>0</v>
      </c>
      <c r="F39" s="143">
        <f>Startliste!G39</f>
        <v>0</v>
      </c>
      <c r="G39" s="129"/>
      <c r="H39" s="129"/>
      <c r="I39" s="129"/>
      <c r="J39" s="129"/>
      <c r="K39" s="129"/>
      <c r="L39" s="129"/>
      <c r="M39" s="129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2"/>
      <c r="AA39" s="144"/>
    </row>
    <row r="40" spans="1:27" ht="20.45" customHeight="1" x14ac:dyDescent="0.2">
      <c r="A40" s="129">
        <f>Startliste!A40</f>
        <v>39</v>
      </c>
      <c r="B40" s="130" t="str">
        <f>Startliste!B40</f>
        <v>AL</v>
      </c>
      <c r="C40" s="129">
        <f>Startliste!C40</f>
        <v>0</v>
      </c>
      <c r="D40" s="130">
        <f>Startliste!E40</f>
        <v>0</v>
      </c>
      <c r="E40" s="142">
        <f>Startliste!F40</f>
        <v>0</v>
      </c>
      <c r="F40" s="143">
        <f>Startliste!G40</f>
        <v>0</v>
      </c>
      <c r="G40" s="129"/>
      <c r="H40" s="129"/>
      <c r="I40" s="129"/>
      <c r="J40" s="129"/>
      <c r="K40" s="129"/>
      <c r="L40" s="129"/>
      <c r="M40" s="129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2"/>
      <c r="AA40" s="144"/>
    </row>
    <row r="41" spans="1:27" ht="20.45" customHeight="1" x14ac:dyDescent="0.2">
      <c r="A41" s="129">
        <f>Startliste!A41</f>
        <v>40</v>
      </c>
      <c r="B41" s="130" t="str">
        <f>Startliste!B41</f>
        <v>AL</v>
      </c>
      <c r="C41" s="129">
        <f>Startliste!C41</f>
        <v>0</v>
      </c>
      <c r="D41" s="130">
        <f>Startliste!E41</f>
        <v>0</v>
      </c>
      <c r="E41" s="142">
        <f>Startliste!F41</f>
        <v>0</v>
      </c>
      <c r="F41" s="143">
        <f>Startliste!G41</f>
        <v>0</v>
      </c>
      <c r="G41" s="129"/>
      <c r="H41" s="129"/>
      <c r="I41" s="129"/>
      <c r="J41" s="129"/>
      <c r="K41" s="129"/>
      <c r="L41" s="129"/>
      <c r="M41" s="129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2"/>
      <c r="AA41" s="144"/>
    </row>
    <row r="42" spans="1:27" ht="20.45" customHeight="1" x14ac:dyDescent="0.2">
      <c r="A42" s="129">
        <f>Startliste!A42</f>
        <v>41</v>
      </c>
      <c r="B42" s="130" t="str">
        <f>Startliste!B42</f>
        <v>AL</v>
      </c>
      <c r="C42" s="129">
        <f>Startliste!C42</f>
        <v>0</v>
      </c>
      <c r="D42" s="130">
        <f>Startliste!E42</f>
        <v>0</v>
      </c>
      <c r="E42" s="142">
        <f>Startliste!F42</f>
        <v>0</v>
      </c>
      <c r="F42" s="143">
        <f>Startliste!G42</f>
        <v>0</v>
      </c>
      <c r="G42" s="129"/>
      <c r="H42" s="129"/>
      <c r="I42" s="129"/>
      <c r="J42" s="129"/>
      <c r="K42" s="129"/>
      <c r="L42" s="129"/>
      <c r="M42" s="129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2"/>
      <c r="AA42" s="144"/>
    </row>
    <row r="43" spans="1:27" ht="20.45" customHeight="1" x14ac:dyDescent="0.2">
      <c r="A43" s="129">
        <f>Startliste!A43</f>
        <v>42</v>
      </c>
      <c r="B43" s="130" t="str">
        <f>Startliste!B43</f>
        <v>AL</v>
      </c>
      <c r="C43" s="129">
        <f>Startliste!C43</f>
        <v>0</v>
      </c>
      <c r="D43" s="130">
        <f>Startliste!E43</f>
        <v>0</v>
      </c>
      <c r="E43" s="142">
        <f>Startliste!F43</f>
        <v>0</v>
      </c>
      <c r="F43" s="143">
        <f>Startliste!G43</f>
        <v>0</v>
      </c>
      <c r="G43" s="129"/>
      <c r="H43" s="129"/>
      <c r="I43" s="129"/>
      <c r="J43" s="129"/>
      <c r="K43" s="129"/>
      <c r="L43" s="129"/>
      <c r="M43" s="129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2"/>
      <c r="AA43" s="144"/>
    </row>
    <row r="44" spans="1:27" ht="20.45" customHeight="1" x14ac:dyDescent="0.2">
      <c r="A44" s="129">
        <f>Startliste!A44</f>
        <v>43</v>
      </c>
      <c r="B44" s="130" t="str">
        <f>Startliste!B44</f>
        <v>AL</v>
      </c>
      <c r="C44" s="129">
        <f>Startliste!C44</f>
        <v>0</v>
      </c>
      <c r="D44" s="130">
        <f>Startliste!E44</f>
        <v>0</v>
      </c>
      <c r="E44" s="142">
        <f>Startliste!F44</f>
        <v>0</v>
      </c>
      <c r="F44" s="143">
        <f>Startliste!G44</f>
        <v>0</v>
      </c>
      <c r="G44" s="129"/>
      <c r="H44" s="129"/>
      <c r="I44" s="129"/>
      <c r="J44" s="129"/>
      <c r="K44" s="129"/>
      <c r="L44" s="129"/>
      <c r="M44" s="129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2"/>
      <c r="AA44" s="144"/>
    </row>
    <row r="45" spans="1:27" ht="20.45" customHeight="1" x14ac:dyDescent="0.2">
      <c r="A45" s="129">
        <f>Startliste!A45</f>
        <v>44</v>
      </c>
      <c r="B45" s="130" t="str">
        <f>Startliste!B45</f>
        <v>AL</v>
      </c>
      <c r="C45" s="129">
        <f>Startliste!C45</f>
        <v>0</v>
      </c>
      <c r="D45" s="130">
        <f>Startliste!E45</f>
        <v>0</v>
      </c>
      <c r="E45" s="142">
        <f>Startliste!F45</f>
        <v>0</v>
      </c>
      <c r="F45" s="143">
        <f>Startliste!G45</f>
        <v>0</v>
      </c>
      <c r="G45" s="129"/>
      <c r="H45" s="129"/>
      <c r="I45" s="129"/>
      <c r="J45" s="129"/>
      <c r="K45" s="129"/>
      <c r="L45" s="129"/>
      <c r="M45" s="129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2"/>
      <c r="AA45" s="144"/>
    </row>
    <row r="46" spans="1:27" ht="20.45" customHeight="1" x14ac:dyDescent="0.2">
      <c r="A46" s="129">
        <f>Startliste!A46</f>
        <v>45</v>
      </c>
      <c r="B46" s="130" t="str">
        <f>Startliste!B46</f>
        <v>AL</v>
      </c>
      <c r="C46" s="129">
        <f>Startliste!C46</f>
        <v>0</v>
      </c>
      <c r="D46" s="130">
        <f>Startliste!E46</f>
        <v>0</v>
      </c>
      <c r="E46" s="142">
        <f>Startliste!F46</f>
        <v>0</v>
      </c>
      <c r="F46" s="143">
        <f>Startliste!G46</f>
        <v>0</v>
      </c>
      <c r="G46" s="129"/>
      <c r="H46" s="129"/>
      <c r="I46" s="129"/>
      <c r="J46" s="129"/>
      <c r="K46" s="129"/>
      <c r="L46" s="129"/>
      <c r="M46" s="129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2"/>
      <c r="AA46" s="144"/>
    </row>
    <row r="47" spans="1:27" ht="20.45" customHeight="1" x14ac:dyDescent="0.2">
      <c r="A47" s="129">
        <f>Startliste!A47</f>
        <v>46</v>
      </c>
      <c r="B47" s="130" t="str">
        <f>Startliste!B47</f>
        <v>AL</v>
      </c>
      <c r="C47" s="129">
        <f>Startliste!C47</f>
        <v>0</v>
      </c>
      <c r="D47" s="130">
        <f>Startliste!E47</f>
        <v>0</v>
      </c>
      <c r="E47" s="142">
        <f>Startliste!F47</f>
        <v>0</v>
      </c>
      <c r="F47" s="143">
        <f>Startliste!G47</f>
        <v>0</v>
      </c>
      <c r="G47" s="129"/>
      <c r="H47" s="129"/>
      <c r="I47" s="129"/>
      <c r="J47" s="129"/>
      <c r="K47" s="129"/>
      <c r="L47" s="129"/>
      <c r="M47" s="129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2"/>
      <c r="AA47" s="144"/>
    </row>
    <row r="48" spans="1:27" ht="20.45" customHeight="1" x14ac:dyDescent="0.2">
      <c r="A48" s="129">
        <f>Startliste!A48</f>
        <v>47</v>
      </c>
      <c r="B48" s="130" t="str">
        <f>Startliste!B48</f>
        <v>AL</v>
      </c>
      <c r="C48" s="129">
        <f>Startliste!C48</f>
        <v>0</v>
      </c>
      <c r="D48" s="130">
        <f>Startliste!E48</f>
        <v>0</v>
      </c>
      <c r="E48" s="142">
        <f>Startliste!F48</f>
        <v>0</v>
      </c>
      <c r="F48" s="143">
        <f>Startliste!G48</f>
        <v>0</v>
      </c>
      <c r="G48" s="129"/>
      <c r="H48" s="129"/>
      <c r="I48" s="129"/>
      <c r="J48" s="129"/>
      <c r="K48" s="129"/>
      <c r="L48" s="129"/>
      <c r="M48" s="129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2"/>
      <c r="AA48" s="144"/>
    </row>
    <row r="49" spans="1:27" ht="20.45" customHeight="1" x14ac:dyDescent="0.2">
      <c r="A49" s="129">
        <f>Startliste!A49</f>
        <v>48</v>
      </c>
      <c r="B49" s="130" t="str">
        <f>Startliste!B49</f>
        <v>AL</v>
      </c>
      <c r="C49" s="129">
        <f>Startliste!C49</f>
        <v>0</v>
      </c>
      <c r="D49" s="130">
        <f>Startliste!E49</f>
        <v>0</v>
      </c>
      <c r="E49" s="142">
        <f>Startliste!F49</f>
        <v>0</v>
      </c>
      <c r="F49" s="143">
        <f>Startliste!G49</f>
        <v>0</v>
      </c>
      <c r="G49" s="129"/>
      <c r="H49" s="129"/>
      <c r="I49" s="129"/>
      <c r="J49" s="129"/>
      <c r="K49" s="129"/>
      <c r="L49" s="129"/>
      <c r="M49" s="129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2"/>
      <c r="AA49" s="144"/>
    </row>
    <row r="50" spans="1:27" ht="20.45" customHeight="1" x14ac:dyDescent="0.2">
      <c r="A50" s="129">
        <f>Startliste!A50</f>
        <v>49</v>
      </c>
      <c r="B50" s="130" t="str">
        <f>Startliste!B50</f>
        <v>AL</v>
      </c>
      <c r="C50" s="129">
        <f>Startliste!C50</f>
        <v>0</v>
      </c>
      <c r="D50" s="130">
        <f>Startliste!E50</f>
        <v>0</v>
      </c>
      <c r="E50" s="142">
        <f>Startliste!F50</f>
        <v>0</v>
      </c>
      <c r="F50" s="143">
        <f>Startliste!G50</f>
        <v>0</v>
      </c>
      <c r="G50" s="129"/>
      <c r="H50" s="129"/>
      <c r="I50" s="129"/>
      <c r="J50" s="129"/>
      <c r="K50" s="129"/>
      <c r="L50" s="129"/>
      <c r="M50" s="129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2"/>
      <c r="AA50" s="144"/>
    </row>
    <row r="51" spans="1:27" ht="20.45" customHeight="1" x14ac:dyDescent="0.2">
      <c r="A51" s="129">
        <f>Startliste!A51</f>
        <v>50</v>
      </c>
      <c r="B51" s="130" t="str">
        <f>Startliste!B51</f>
        <v>AL</v>
      </c>
      <c r="C51" s="129">
        <f>Startliste!C51</f>
        <v>0</v>
      </c>
      <c r="D51" s="130">
        <f>Startliste!E51</f>
        <v>0</v>
      </c>
      <c r="E51" s="142">
        <f>Startliste!F51</f>
        <v>0</v>
      </c>
      <c r="F51" s="143">
        <f>Startliste!G51</f>
        <v>0</v>
      </c>
      <c r="G51" s="129"/>
      <c r="H51" s="129"/>
      <c r="I51" s="129"/>
      <c r="J51" s="129"/>
      <c r="K51" s="129"/>
      <c r="L51" s="129"/>
      <c r="M51" s="129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2"/>
      <c r="AA51" s="144"/>
    </row>
    <row r="52" spans="1:27" ht="20.45" customHeight="1" x14ac:dyDescent="0.2">
      <c r="A52" s="129">
        <f>Startliste!A52</f>
        <v>51</v>
      </c>
      <c r="B52" s="130" t="str">
        <f>Startliste!B52</f>
        <v>AL</v>
      </c>
      <c r="C52" s="129">
        <f>Startliste!C52</f>
        <v>0</v>
      </c>
      <c r="D52" s="130">
        <f>Startliste!E52</f>
        <v>0</v>
      </c>
      <c r="E52" s="142">
        <f>Startliste!F52</f>
        <v>0</v>
      </c>
      <c r="F52" s="143">
        <f>Startliste!G52</f>
        <v>0</v>
      </c>
      <c r="G52" s="129"/>
      <c r="H52" s="129"/>
      <c r="I52" s="129"/>
      <c r="J52" s="129"/>
      <c r="K52" s="129"/>
      <c r="L52" s="129"/>
      <c r="M52" s="129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2"/>
      <c r="AA52" s="144"/>
    </row>
    <row r="53" spans="1:27" ht="20.45" customHeight="1" x14ac:dyDescent="0.2">
      <c r="A53" s="129">
        <f>Startliste!A53</f>
        <v>52</v>
      </c>
      <c r="B53" s="130" t="str">
        <f>Startliste!B53</f>
        <v>AL</v>
      </c>
      <c r="C53" s="129">
        <f>Startliste!C53</f>
        <v>0</v>
      </c>
      <c r="D53" s="130">
        <f>Startliste!E53</f>
        <v>0</v>
      </c>
      <c r="E53" s="142">
        <f>Startliste!F53</f>
        <v>0</v>
      </c>
      <c r="F53" s="143">
        <f>Startliste!G53</f>
        <v>0</v>
      </c>
      <c r="G53" s="129"/>
      <c r="H53" s="129"/>
      <c r="I53" s="129"/>
      <c r="J53" s="129"/>
      <c r="K53" s="129"/>
      <c r="L53" s="129"/>
      <c r="M53" s="129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2"/>
      <c r="AA53" s="144"/>
    </row>
    <row r="54" spans="1:27" ht="20.45" customHeight="1" x14ac:dyDescent="0.2">
      <c r="A54" s="129">
        <f>Startliste!A54</f>
        <v>53</v>
      </c>
      <c r="B54" s="130" t="str">
        <f>Startliste!B54</f>
        <v>AL</v>
      </c>
      <c r="C54" s="129">
        <f>Startliste!C54</f>
        <v>0</v>
      </c>
      <c r="D54" s="130">
        <f>Startliste!E54</f>
        <v>0</v>
      </c>
      <c r="E54" s="142">
        <f>Startliste!F54</f>
        <v>0</v>
      </c>
      <c r="F54" s="143">
        <f>Startliste!G54</f>
        <v>0</v>
      </c>
      <c r="G54" s="129"/>
      <c r="H54" s="129"/>
      <c r="I54" s="129"/>
      <c r="J54" s="129"/>
      <c r="K54" s="129"/>
      <c r="L54" s="129"/>
      <c r="M54" s="129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2"/>
      <c r="AA54" s="144"/>
    </row>
    <row r="55" spans="1:27" ht="20.45" customHeight="1" x14ac:dyDescent="0.2">
      <c r="A55" s="129">
        <f>Startliste!A55</f>
        <v>54</v>
      </c>
      <c r="B55" s="130" t="str">
        <f>Startliste!B55</f>
        <v>AL</v>
      </c>
      <c r="C55" s="129">
        <f>Startliste!C55</f>
        <v>0</v>
      </c>
      <c r="D55" s="130">
        <f>Startliste!E55</f>
        <v>0</v>
      </c>
      <c r="E55" s="142">
        <f>Startliste!F55</f>
        <v>0</v>
      </c>
      <c r="F55" s="143">
        <f>Startliste!G55</f>
        <v>0</v>
      </c>
      <c r="G55" s="129"/>
      <c r="H55" s="129"/>
      <c r="I55" s="129"/>
      <c r="J55" s="129"/>
      <c r="K55" s="129"/>
      <c r="L55" s="129"/>
      <c r="M55" s="129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2"/>
      <c r="AA55" s="144"/>
    </row>
    <row r="56" spans="1:27" ht="20.45" customHeight="1" x14ac:dyDescent="0.2">
      <c r="A56" s="129">
        <f>Startliste!A56</f>
        <v>55</v>
      </c>
      <c r="B56" s="130" t="str">
        <f>Startliste!B56</f>
        <v>AL</v>
      </c>
      <c r="C56" s="129">
        <f>Startliste!C56</f>
        <v>0</v>
      </c>
      <c r="D56" s="130">
        <f>Startliste!E56</f>
        <v>0</v>
      </c>
      <c r="E56" s="142">
        <f>Startliste!F56</f>
        <v>0</v>
      </c>
      <c r="F56" s="143">
        <f>Startliste!G56</f>
        <v>0</v>
      </c>
      <c r="G56" s="129"/>
      <c r="H56" s="129"/>
      <c r="I56" s="129"/>
      <c r="J56" s="129"/>
      <c r="K56" s="129"/>
      <c r="L56" s="129"/>
      <c r="M56" s="129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2"/>
      <c r="AA56" s="144"/>
    </row>
    <row r="57" spans="1:27" ht="20.45" customHeight="1" x14ac:dyDescent="0.2">
      <c r="A57" s="129">
        <f>Startliste!A57</f>
        <v>56</v>
      </c>
      <c r="B57" s="130" t="str">
        <f>Startliste!B57</f>
        <v>AL</v>
      </c>
      <c r="C57" s="129">
        <f>Startliste!C57</f>
        <v>0</v>
      </c>
      <c r="D57" s="130">
        <f>Startliste!E57</f>
        <v>0</v>
      </c>
      <c r="E57" s="142">
        <f>Startliste!F57</f>
        <v>0</v>
      </c>
      <c r="F57" s="143">
        <f>Startliste!G57</f>
        <v>0</v>
      </c>
      <c r="G57" s="129"/>
      <c r="H57" s="129"/>
      <c r="I57" s="129"/>
      <c r="J57" s="129"/>
      <c r="K57" s="129"/>
      <c r="L57" s="129"/>
      <c r="M57" s="129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2"/>
      <c r="AA57" s="144"/>
    </row>
    <row r="58" spans="1:27" ht="20.45" customHeight="1" x14ac:dyDescent="0.2">
      <c r="A58" s="129">
        <f>Startliste!A58</f>
        <v>57</v>
      </c>
      <c r="B58" s="130" t="str">
        <f>Startliste!B58</f>
        <v>AL</v>
      </c>
      <c r="C58" s="129">
        <f>Startliste!C58</f>
        <v>0</v>
      </c>
      <c r="D58" s="130">
        <f>Startliste!E58</f>
        <v>0</v>
      </c>
      <c r="E58" s="142">
        <f>Startliste!F58</f>
        <v>0</v>
      </c>
      <c r="F58" s="143">
        <f>Startliste!G58</f>
        <v>0</v>
      </c>
      <c r="G58" s="129"/>
      <c r="H58" s="129"/>
      <c r="I58" s="129"/>
      <c r="J58" s="129"/>
      <c r="K58" s="129"/>
      <c r="L58" s="129"/>
      <c r="M58" s="129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2"/>
      <c r="AA58" s="144"/>
    </row>
    <row r="59" spans="1:27" ht="20.45" customHeight="1" x14ac:dyDescent="0.2">
      <c r="A59" s="129">
        <f>Startliste!A59</f>
        <v>58</v>
      </c>
      <c r="B59" s="130" t="str">
        <f>Startliste!B59</f>
        <v>AL</v>
      </c>
      <c r="C59" s="129">
        <f>Startliste!C59</f>
        <v>0</v>
      </c>
      <c r="D59" s="130">
        <f>Startliste!E59</f>
        <v>0</v>
      </c>
      <c r="E59" s="142">
        <f>Startliste!F59</f>
        <v>0</v>
      </c>
      <c r="F59" s="143">
        <f>Startliste!G59</f>
        <v>0</v>
      </c>
      <c r="G59" s="129"/>
      <c r="H59" s="129"/>
      <c r="I59" s="129"/>
      <c r="J59" s="129"/>
      <c r="K59" s="129"/>
      <c r="L59" s="129"/>
      <c r="M59" s="129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2"/>
      <c r="AA59" s="144"/>
    </row>
    <row r="60" spans="1:27" ht="20.45" customHeight="1" x14ac:dyDescent="0.2">
      <c r="A60" s="129">
        <f>Startliste!A60</f>
        <v>59</v>
      </c>
      <c r="B60" s="130" t="str">
        <f>Startliste!B60</f>
        <v>AL</v>
      </c>
      <c r="C60" s="129">
        <f>Startliste!C60</f>
        <v>0</v>
      </c>
      <c r="D60" s="130">
        <f>Startliste!E60</f>
        <v>0</v>
      </c>
      <c r="E60" s="142">
        <f>Startliste!F60</f>
        <v>0</v>
      </c>
      <c r="F60" s="143">
        <f>Startliste!G60</f>
        <v>0</v>
      </c>
      <c r="G60" s="129"/>
      <c r="H60" s="129"/>
      <c r="I60" s="129"/>
      <c r="J60" s="129"/>
      <c r="K60" s="129"/>
      <c r="L60" s="129"/>
      <c r="M60" s="129"/>
      <c r="N60" s="144"/>
      <c r="O60" s="144"/>
      <c r="P60" s="144"/>
      <c r="Q60" s="144"/>
    </row>
    <row r="61" spans="1:27" ht="20.45" customHeight="1" x14ac:dyDescent="0.2">
      <c r="A61" s="129">
        <f>Startliste!A61</f>
        <v>60</v>
      </c>
      <c r="B61" s="130" t="str">
        <f>Startliste!B61</f>
        <v>AL</v>
      </c>
      <c r="C61" s="129">
        <f>Startliste!C61</f>
        <v>0</v>
      </c>
      <c r="D61" s="130">
        <f>Startliste!E61</f>
        <v>0</v>
      </c>
      <c r="E61" s="142">
        <f>Startliste!F61</f>
        <v>0</v>
      </c>
      <c r="F61" s="143">
        <f>Startliste!G61</f>
        <v>0</v>
      </c>
      <c r="G61" s="129"/>
      <c r="H61" s="129"/>
      <c r="I61" s="129"/>
      <c r="J61" s="129"/>
      <c r="K61" s="129"/>
      <c r="L61" s="129"/>
      <c r="M61" s="129"/>
      <c r="N61" s="144"/>
      <c r="O61" s="144"/>
      <c r="P61" s="144"/>
      <c r="Q61" s="144"/>
    </row>
    <row r="62" spans="1:27" ht="20.45" customHeight="1" x14ac:dyDescent="0.2">
      <c r="A62" s="129">
        <f>Startliste!A62</f>
        <v>61</v>
      </c>
      <c r="B62" s="130" t="str">
        <f>Startliste!B62</f>
        <v>AL</v>
      </c>
      <c r="C62" s="129">
        <f>Startliste!C62</f>
        <v>0</v>
      </c>
      <c r="D62" s="130">
        <f>Startliste!E62</f>
        <v>0</v>
      </c>
      <c r="E62" s="142">
        <f>Startliste!F62</f>
        <v>0</v>
      </c>
      <c r="F62" s="143">
        <f>Startliste!G62</f>
        <v>0</v>
      </c>
      <c r="G62" s="129"/>
      <c r="H62" s="129"/>
      <c r="I62" s="129"/>
      <c r="J62" s="129"/>
      <c r="K62" s="129"/>
      <c r="L62" s="129"/>
      <c r="M62" s="129"/>
      <c r="N62" s="144"/>
      <c r="O62" s="144"/>
      <c r="P62" s="144"/>
      <c r="Q62" s="144"/>
    </row>
    <row r="63" spans="1:27" ht="20.45" customHeight="1" x14ac:dyDescent="0.2">
      <c r="A63" s="129">
        <f>Startliste!A63</f>
        <v>62</v>
      </c>
      <c r="B63" s="130" t="str">
        <f>Startliste!B63</f>
        <v>AL</v>
      </c>
      <c r="C63" s="129">
        <f>Startliste!C63</f>
        <v>0</v>
      </c>
      <c r="D63" s="130">
        <f>Startliste!E63</f>
        <v>0</v>
      </c>
      <c r="E63" s="142">
        <f>Startliste!F63</f>
        <v>0</v>
      </c>
      <c r="F63" s="143">
        <f>Startliste!G63</f>
        <v>0</v>
      </c>
      <c r="G63" s="129"/>
      <c r="H63" s="129"/>
      <c r="I63" s="129"/>
      <c r="J63" s="129"/>
      <c r="K63" s="129"/>
      <c r="L63" s="129"/>
      <c r="M63" s="129"/>
      <c r="N63" s="144"/>
      <c r="O63" s="144"/>
      <c r="P63" s="144"/>
      <c r="Q63" s="144"/>
    </row>
    <row r="64" spans="1:27" ht="20.45" customHeight="1" x14ac:dyDescent="0.2">
      <c r="A64" s="129">
        <f>Startliste!A64</f>
        <v>63</v>
      </c>
      <c r="B64" s="130" t="str">
        <f>Startliste!B64</f>
        <v>AL</v>
      </c>
      <c r="C64" s="129">
        <f>Startliste!C64</f>
        <v>0</v>
      </c>
      <c r="D64" s="130">
        <f>Startliste!E64</f>
        <v>0</v>
      </c>
      <c r="E64" s="142">
        <f>Startliste!F64</f>
        <v>0</v>
      </c>
      <c r="F64" s="143">
        <f>Startliste!G64</f>
        <v>0</v>
      </c>
      <c r="G64" s="129"/>
      <c r="H64" s="129"/>
      <c r="I64" s="129"/>
      <c r="J64" s="129"/>
      <c r="K64" s="129"/>
      <c r="L64" s="129"/>
      <c r="M64" s="129"/>
      <c r="N64" s="144"/>
      <c r="O64" s="144"/>
      <c r="P64" s="144"/>
      <c r="Q64" s="144"/>
    </row>
    <row r="65" spans="1:17" ht="20.45" customHeight="1" x14ac:dyDescent="0.2">
      <c r="A65" s="129">
        <f>Startliste!A65</f>
        <v>64</v>
      </c>
      <c r="B65" s="130" t="str">
        <f>Startliste!B65</f>
        <v>AL</v>
      </c>
      <c r="C65" s="129">
        <f>Startliste!C65</f>
        <v>0</v>
      </c>
      <c r="D65" s="130">
        <f>Startliste!E65</f>
        <v>0</v>
      </c>
      <c r="E65" s="142">
        <f>Startliste!F65</f>
        <v>0</v>
      </c>
      <c r="F65" s="143">
        <f>Startliste!G65</f>
        <v>0</v>
      </c>
      <c r="G65" s="129"/>
      <c r="H65" s="129"/>
      <c r="I65" s="129"/>
      <c r="J65" s="129"/>
      <c r="K65" s="129"/>
      <c r="L65" s="129"/>
      <c r="M65" s="129"/>
      <c r="N65" s="144"/>
      <c r="O65" s="144"/>
      <c r="P65" s="144"/>
      <c r="Q65" s="144"/>
    </row>
    <row r="66" spans="1:17" ht="20.45" customHeight="1" x14ac:dyDescent="0.2">
      <c r="A66" s="129">
        <f>Startliste!A66</f>
        <v>65</v>
      </c>
      <c r="B66" s="130" t="str">
        <f>Startliste!B66</f>
        <v>AL</v>
      </c>
      <c r="C66" s="129">
        <f>Startliste!C66</f>
        <v>0</v>
      </c>
      <c r="D66" s="130">
        <f>Startliste!E66</f>
        <v>0</v>
      </c>
      <c r="E66" s="142">
        <f>Startliste!F66</f>
        <v>0</v>
      </c>
      <c r="F66" s="143">
        <f>Startliste!G66</f>
        <v>0</v>
      </c>
      <c r="G66" s="129"/>
      <c r="H66" s="129"/>
      <c r="I66" s="129"/>
      <c r="J66" s="129"/>
      <c r="K66" s="129"/>
      <c r="L66" s="129"/>
      <c r="M66" s="129"/>
      <c r="N66" s="144"/>
      <c r="O66" s="144"/>
      <c r="P66" s="144"/>
      <c r="Q66" s="144"/>
    </row>
    <row r="67" spans="1:17" ht="20.45" customHeight="1" x14ac:dyDescent="0.2">
      <c r="A67" s="129">
        <f>Startliste!A67</f>
        <v>66</v>
      </c>
      <c r="B67" s="130" t="str">
        <f>Startliste!B67</f>
        <v>AL</v>
      </c>
      <c r="C67" s="129">
        <f>Startliste!C67</f>
        <v>0</v>
      </c>
      <c r="D67" s="130">
        <f>Startliste!E67</f>
        <v>0</v>
      </c>
      <c r="E67" s="142">
        <f>Startliste!F67</f>
        <v>0</v>
      </c>
      <c r="F67" s="143">
        <f>Startliste!G67</f>
        <v>0</v>
      </c>
      <c r="G67" s="129"/>
      <c r="H67" s="129"/>
      <c r="I67" s="129"/>
      <c r="J67" s="129"/>
      <c r="K67" s="129"/>
      <c r="L67" s="129"/>
      <c r="M67" s="129"/>
      <c r="N67" s="144"/>
      <c r="O67" s="144"/>
      <c r="P67" s="144"/>
      <c r="Q67" s="144"/>
    </row>
    <row r="68" spans="1:17" ht="20.45" customHeight="1" x14ac:dyDescent="0.2">
      <c r="A68" s="129"/>
      <c r="B68" s="130"/>
      <c r="C68" s="129"/>
      <c r="D68" s="130"/>
      <c r="G68" s="129"/>
      <c r="H68" s="129"/>
      <c r="I68" s="129"/>
      <c r="J68" s="129"/>
      <c r="K68" s="129"/>
      <c r="L68" s="129"/>
      <c r="M68" s="129"/>
      <c r="N68" s="144"/>
      <c r="O68" s="144"/>
      <c r="P68" s="144"/>
      <c r="Q68" s="144"/>
    </row>
  </sheetData>
  <mergeCells count="2">
    <mergeCell ref="B1:C1"/>
    <mergeCell ref="T1:X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23" max="12" man="1"/>
    <brk id="45" max="12" man="1"/>
  </rowBreaks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8"/>
  <sheetViews>
    <sheetView view="pageBreakPreview" zoomScale="85" zoomScaleNormal="100" zoomScaleSheetLayoutView="85" workbookViewId="0">
      <pane xSplit="5" ySplit="1" topLeftCell="H53" activePane="bottomRight" state="frozen"/>
      <selection pane="topRight" activeCell="F1" sqref="F1"/>
      <selection pane="bottomLeft" activeCell="A2" sqref="A2"/>
      <selection pane="bottomRight" activeCell="Q67" sqref="Q67"/>
    </sheetView>
  </sheetViews>
  <sheetFormatPr defaultColWidth="8.7109375" defaultRowHeight="12.75" customHeight="1" x14ac:dyDescent="0.2"/>
  <cols>
    <col min="1" max="1" width="6.85546875" style="70" customWidth="1"/>
    <col min="2" max="2" width="3.7109375" style="54" customWidth="1"/>
    <col min="3" max="3" width="3.7109375" style="70" customWidth="1"/>
    <col min="4" max="4" width="16.7109375" style="54" hidden="1" customWidth="1"/>
    <col min="5" max="5" width="17.7109375" style="34" hidden="1" customWidth="1"/>
    <col min="6" max="6" width="21.7109375" style="46" hidden="1" customWidth="1"/>
    <col min="7" max="7" width="6.7109375" style="14" hidden="1" customWidth="1"/>
    <col min="8" max="9" width="9.7109375" style="74" customWidth="1"/>
    <col min="10" max="10" width="10.5703125" style="74" customWidth="1"/>
    <col min="11" max="11" width="12.7109375" style="74" customWidth="1"/>
    <col min="12" max="12" width="10.5703125" style="62" customWidth="1"/>
    <col min="13" max="13" width="11.28515625" style="62" customWidth="1"/>
    <col min="14" max="15" width="9.7109375" style="62" hidden="1" customWidth="1"/>
    <col min="16" max="16" width="9.7109375" style="8" hidden="1" customWidth="1"/>
  </cols>
  <sheetData>
    <row r="1" spans="1:16" s="17" customFormat="1" ht="30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Startliste!E1</f>
        <v>Fornavn</v>
      </c>
      <c r="E1" s="112" t="str">
        <f>Startliste!F1</f>
        <v>Efternavn</v>
      </c>
      <c r="F1" s="112" t="str">
        <f>Startliste!G1</f>
        <v>Hest</v>
      </c>
      <c r="G1" s="110" t="s">
        <v>69</v>
      </c>
      <c r="H1" s="113" t="s">
        <v>152</v>
      </c>
      <c r="I1" s="113" t="s">
        <v>153</v>
      </c>
      <c r="J1" s="113" t="s">
        <v>154</v>
      </c>
      <c r="K1" s="113" t="s">
        <v>70</v>
      </c>
      <c r="L1" s="114" t="s">
        <v>59</v>
      </c>
      <c r="M1" s="114" t="s">
        <v>238</v>
      </c>
      <c r="N1" s="57" t="s">
        <v>72</v>
      </c>
      <c r="O1" s="57" t="s">
        <v>73</v>
      </c>
      <c r="P1" s="27" t="s">
        <v>74</v>
      </c>
    </row>
    <row r="2" spans="1:16" ht="30.6" customHeight="1" x14ac:dyDescent="0.2">
      <c r="A2" s="94">
        <f>Startliste!A2</f>
        <v>1</v>
      </c>
      <c r="B2" s="95" t="str">
        <f>Startliste!B2</f>
        <v>AL</v>
      </c>
      <c r="C2" s="94">
        <f>Startliste!C2</f>
        <v>0</v>
      </c>
      <c r="D2" s="95">
        <f>Startliste!E2</f>
        <v>0</v>
      </c>
      <c r="E2" s="87">
        <f>Startliste!F2</f>
        <v>0</v>
      </c>
      <c r="F2" s="96">
        <f>Startliste!G2</f>
        <v>0</v>
      </c>
      <c r="G2" s="97">
        <f>IF((C2=1),Idealtider!$K$19,IF((C2=2),Idealtider!$L$19,IF((C2=3),Idealtider!$M$19,IF((C2=4),Idealtider!$N$19,))))</f>
        <v>0</v>
      </c>
      <c r="H2" s="98"/>
      <c r="I2" s="98"/>
      <c r="J2" s="98"/>
      <c r="K2" s="99"/>
      <c r="L2" s="100"/>
      <c r="M2" s="101"/>
      <c r="N2" s="33">
        <f>IF(((IF((C2=1),((K2-G2)*7),IF((C2=2),((K2-G2)*5),IF((C2=3),((K2-G2)*4),IF((C2=4),((K2-G2)*4))))))&lt;100),(IF((C2=1),((K2-G2)*7),IF((C2=2),((K2-G2)*5),IF((C2=3),((K2-G2)*4),IF((C2=4),((K2-G2)*4)))))),100)</f>
        <v>100</v>
      </c>
      <c r="O2" s="33">
        <f t="shared" ref="O2:O31" si="0">IF((M2=0),0,30)</f>
        <v>0</v>
      </c>
      <c r="P2" s="33">
        <f>IF((L2=0),(IF((N2&lt;0),(0+O2),(N2+O2))),100)</f>
        <v>100</v>
      </c>
    </row>
    <row r="3" spans="1:16" ht="30.6" customHeight="1" x14ac:dyDescent="0.2">
      <c r="A3" s="102">
        <f>Startliste!A3</f>
        <v>2</v>
      </c>
      <c r="B3" s="103" t="str">
        <f>Startliste!B3</f>
        <v>AL</v>
      </c>
      <c r="C3" s="102">
        <f>Startliste!C3</f>
        <v>0</v>
      </c>
      <c r="D3" s="103">
        <f>Startliste!E3</f>
        <v>0</v>
      </c>
      <c r="E3" s="89">
        <f>Startliste!F3</f>
        <v>0</v>
      </c>
      <c r="F3" s="104">
        <f>Startliste!G3</f>
        <v>0</v>
      </c>
      <c r="G3" s="105">
        <f>IF((C3=1),Idealtider!$K$19,IF((C3=2),Idealtider!$L$19,IF((C3=3),Idealtider!$M$19,IF((C3=4),Idealtider!$N$19,))))</f>
        <v>0</v>
      </c>
      <c r="H3" s="106"/>
      <c r="I3" s="106"/>
      <c r="J3" s="106"/>
      <c r="K3" s="107"/>
      <c r="L3" s="108"/>
      <c r="M3" s="109"/>
      <c r="N3" s="8">
        <f t="shared" ref="N3:N31" si="1">IF(((IF((C3=1),((K3-G3)*7),IF((C3=2),((K3-G3)*5),IF((C3=3),((K3-G3)*4),IF((C3=4),((K3-G3)*4))))))&lt;100),(IF((C3=1),((K3-G3)*7),IF((C3=2),((K3-G3)*5),IF((C3=3),((K3-G3)*4),IF((C3=4),((K3-G3)*4)))))),-100)</f>
        <v>-100</v>
      </c>
      <c r="O3" s="8">
        <f t="shared" si="0"/>
        <v>0</v>
      </c>
      <c r="P3" s="8">
        <f t="shared" ref="P3:P31" si="2">IF((L3=0),(IF((N3&lt;0),0,N3)),100)</f>
        <v>0</v>
      </c>
    </row>
    <row r="4" spans="1:16" ht="30.6" customHeight="1" x14ac:dyDescent="0.2">
      <c r="A4" s="102">
        <f>Startliste!A4</f>
        <v>3</v>
      </c>
      <c r="B4" s="103" t="str">
        <f>Startliste!B4</f>
        <v>AL</v>
      </c>
      <c r="C4" s="102">
        <f>Startliste!C4</f>
        <v>0</v>
      </c>
      <c r="D4" s="103">
        <f>Startliste!E4</f>
        <v>0</v>
      </c>
      <c r="E4" s="89">
        <f>Startliste!F4</f>
        <v>0</v>
      </c>
      <c r="F4" s="104">
        <f>Startliste!G4</f>
        <v>0</v>
      </c>
      <c r="G4" s="105">
        <f>IF((C4=1),Idealtider!$K$19,IF((C4=2),Idealtider!$L$19,IF((C4=3),Idealtider!$M$19,IF((C4=4),Idealtider!$N$19,))))</f>
        <v>0</v>
      </c>
      <c r="H4" s="106"/>
      <c r="I4" s="106"/>
      <c r="J4" s="106"/>
      <c r="K4" s="107"/>
      <c r="L4" s="108"/>
      <c r="M4" s="109"/>
      <c r="N4" s="8">
        <f t="shared" si="1"/>
        <v>-100</v>
      </c>
      <c r="O4" s="8">
        <f t="shared" si="0"/>
        <v>0</v>
      </c>
      <c r="P4" s="8">
        <f t="shared" si="2"/>
        <v>0</v>
      </c>
    </row>
    <row r="5" spans="1:16" ht="30.6" customHeight="1" x14ac:dyDescent="0.2">
      <c r="A5" s="102">
        <f>Startliste!A5</f>
        <v>4</v>
      </c>
      <c r="B5" s="103" t="str">
        <f>Startliste!B5</f>
        <v>AL</v>
      </c>
      <c r="C5" s="102">
        <f>Startliste!C5</f>
        <v>0</v>
      </c>
      <c r="D5" s="103">
        <f>Startliste!E5</f>
        <v>0</v>
      </c>
      <c r="E5" s="89">
        <f>Startliste!F5</f>
        <v>0</v>
      </c>
      <c r="F5" s="104">
        <f>Startliste!G5</f>
        <v>0</v>
      </c>
      <c r="G5" s="105">
        <f>IF((C5=1),Idealtider!$K$19,IF((C5=2),Idealtider!$L$19,IF((C5=3),Idealtider!$M$19,IF((C5=4),Idealtider!$N$19,))))</f>
        <v>0</v>
      </c>
      <c r="H5" s="106"/>
      <c r="I5" s="106"/>
      <c r="J5" s="106"/>
      <c r="K5" s="107"/>
      <c r="L5" s="108"/>
      <c r="M5" s="109"/>
      <c r="N5" s="8">
        <f t="shared" si="1"/>
        <v>-100</v>
      </c>
      <c r="O5" s="8">
        <f t="shared" si="0"/>
        <v>0</v>
      </c>
      <c r="P5" s="8">
        <f t="shared" si="2"/>
        <v>0</v>
      </c>
    </row>
    <row r="6" spans="1:16" ht="30.6" customHeight="1" x14ac:dyDescent="0.2">
      <c r="A6" s="102">
        <f>Startliste!A6</f>
        <v>5</v>
      </c>
      <c r="B6" s="103" t="str">
        <f>Startliste!B6</f>
        <v>AL</v>
      </c>
      <c r="C6" s="102">
        <f>Startliste!C6</f>
        <v>0</v>
      </c>
      <c r="D6" s="103">
        <f>Startliste!E6</f>
        <v>0</v>
      </c>
      <c r="E6" s="89">
        <f>Startliste!F6</f>
        <v>0</v>
      </c>
      <c r="F6" s="104">
        <f>Startliste!G6</f>
        <v>0</v>
      </c>
      <c r="G6" s="105">
        <f>IF((C6=1),Idealtider!$K$19,IF((C6=2),Idealtider!$L$19,IF((C6=3),Idealtider!$M$19,IF((C6=4),Idealtider!$N$19,))))</f>
        <v>0</v>
      </c>
      <c r="H6" s="106"/>
      <c r="I6" s="106"/>
      <c r="J6" s="106"/>
      <c r="K6" s="107"/>
      <c r="L6" s="108"/>
      <c r="M6" s="109"/>
      <c r="N6" s="8">
        <f t="shared" si="1"/>
        <v>-100</v>
      </c>
      <c r="O6" s="8">
        <f t="shared" si="0"/>
        <v>0</v>
      </c>
      <c r="P6" s="8">
        <f t="shared" si="2"/>
        <v>0</v>
      </c>
    </row>
    <row r="7" spans="1:16" ht="30.6" customHeight="1" x14ac:dyDescent="0.2">
      <c r="A7" s="102">
        <f>Startliste!A7</f>
        <v>6</v>
      </c>
      <c r="B7" s="103" t="str">
        <f>Startliste!B7</f>
        <v>AL</v>
      </c>
      <c r="C7" s="102">
        <f>Startliste!C7</f>
        <v>0</v>
      </c>
      <c r="D7" s="103">
        <f>Startliste!E7</f>
        <v>0</v>
      </c>
      <c r="E7" s="89">
        <f>Startliste!F7</f>
        <v>0</v>
      </c>
      <c r="F7" s="104">
        <f>Startliste!G7</f>
        <v>0</v>
      </c>
      <c r="G7" s="105">
        <f>IF((C7=1),Idealtider!$K$19,IF((C7=2),Idealtider!$L$19,IF((C7=3),Idealtider!$M$19,IF((C7=4),Idealtider!$N$19,))))</f>
        <v>0</v>
      </c>
      <c r="H7" s="106"/>
      <c r="I7" s="106"/>
      <c r="J7" s="106"/>
      <c r="K7" s="107"/>
      <c r="L7" s="108"/>
      <c r="M7" s="109"/>
      <c r="N7" s="8">
        <f t="shared" si="1"/>
        <v>-100</v>
      </c>
      <c r="O7" s="8">
        <f t="shared" si="0"/>
        <v>0</v>
      </c>
      <c r="P7" s="8">
        <f t="shared" si="2"/>
        <v>0</v>
      </c>
    </row>
    <row r="8" spans="1:16" ht="30.6" customHeight="1" x14ac:dyDescent="0.2">
      <c r="A8" s="102">
        <f>Startliste!A8</f>
        <v>7</v>
      </c>
      <c r="B8" s="103" t="str">
        <f>Startliste!B8</f>
        <v>AL</v>
      </c>
      <c r="C8" s="102">
        <f>Startliste!C8</f>
        <v>0</v>
      </c>
      <c r="D8" s="103">
        <f>Startliste!E8</f>
        <v>0</v>
      </c>
      <c r="E8" s="89">
        <f>Startliste!F8</f>
        <v>0</v>
      </c>
      <c r="F8" s="104">
        <f>Startliste!G8</f>
        <v>0</v>
      </c>
      <c r="G8" s="105">
        <f>IF((C8=1),Idealtider!$K$19,IF((C8=2),Idealtider!$L$19,IF((C8=3),Idealtider!$M$19,IF((C8=4),Idealtider!$N$19,))))</f>
        <v>0</v>
      </c>
      <c r="H8" s="106"/>
      <c r="I8" s="106"/>
      <c r="J8" s="106"/>
      <c r="K8" s="107"/>
      <c r="L8" s="108"/>
      <c r="M8" s="109"/>
      <c r="N8" s="8">
        <f t="shared" si="1"/>
        <v>-100</v>
      </c>
      <c r="O8" s="8">
        <f t="shared" si="0"/>
        <v>0</v>
      </c>
      <c r="P8" s="8">
        <f t="shared" si="2"/>
        <v>0</v>
      </c>
    </row>
    <row r="9" spans="1:16" ht="30.6" customHeight="1" x14ac:dyDescent="0.2">
      <c r="A9" s="102">
        <f>Startliste!A9</f>
        <v>8</v>
      </c>
      <c r="B9" s="103" t="str">
        <f>Startliste!B9</f>
        <v>AL</v>
      </c>
      <c r="C9" s="102">
        <f>Startliste!C9</f>
        <v>0</v>
      </c>
      <c r="D9" s="103">
        <f>Startliste!E9</f>
        <v>0</v>
      </c>
      <c r="E9" s="89">
        <f>Startliste!F9</f>
        <v>0</v>
      </c>
      <c r="F9" s="104">
        <f>Startliste!G9</f>
        <v>0</v>
      </c>
      <c r="G9" s="105">
        <f>IF((C9=1),Idealtider!$K$19,IF((C9=2),Idealtider!$L$19,IF((C9=3),Idealtider!$M$19,IF((C9=4),Idealtider!$N$19,))))</f>
        <v>0</v>
      </c>
      <c r="H9" s="106"/>
      <c r="I9" s="106"/>
      <c r="J9" s="106"/>
      <c r="K9" s="107"/>
      <c r="L9" s="108"/>
      <c r="M9" s="109"/>
      <c r="N9" s="8">
        <f t="shared" si="1"/>
        <v>-100</v>
      </c>
      <c r="O9" s="8">
        <f t="shared" si="0"/>
        <v>0</v>
      </c>
      <c r="P9" s="8">
        <f t="shared" si="2"/>
        <v>0</v>
      </c>
    </row>
    <row r="10" spans="1:16" ht="30.6" customHeight="1" x14ac:dyDescent="0.2">
      <c r="A10" s="102">
        <f>Startliste!A10</f>
        <v>9</v>
      </c>
      <c r="B10" s="103" t="str">
        <f>Startliste!B10</f>
        <v>AL</v>
      </c>
      <c r="C10" s="102">
        <f>Startliste!C10</f>
        <v>0</v>
      </c>
      <c r="D10" s="103">
        <f>Startliste!E10</f>
        <v>0</v>
      </c>
      <c r="E10" s="89">
        <f>Startliste!F10</f>
        <v>0</v>
      </c>
      <c r="F10" s="104">
        <f>Startliste!G10</f>
        <v>0</v>
      </c>
      <c r="G10" s="105">
        <f>IF((C10=1),Idealtider!$K$19,IF((C10=2),Idealtider!$L$19,IF((C10=3),Idealtider!$M$19,IF((C10=4),Idealtider!$N$19,))))</f>
        <v>0</v>
      </c>
      <c r="H10" s="106"/>
      <c r="I10" s="106"/>
      <c r="J10" s="106"/>
      <c r="K10" s="107"/>
      <c r="L10" s="108"/>
      <c r="M10" s="109"/>
      <c r="N10" s="8">
        <f t="shared" si="1"/>
        <v>-100</v>
      </c>
      <c r="O10" s="8">
        <f t="shared" si="0"/>
        <v>0</v>
      </c>
      <c r="P10" s="8">
        <f t="shared" si="2"/>
        <v>0</v>
      </c>
    </row>
    <row r="11" spans="1:16" ht="30.6" customHeight="1" x14ac:dyDescent="0.2">
      <c r="A11" s="102">
        <f>Startliste!A11</f>
        <v>10</v>
      </c>
      <c r="B11" s="103" t="str">
        <f>Startliste!B11</f>
        <v>AL</v>
      </c>
      <c r="C11" s="102">
        <f>Startliste!C11</f>
        <v>0</v>
      </c>
      <c r="D11" s="103">
        <f>Startliste!E11</f>
        <v>0</v>
      </c>
      <c r="E11" s="89">
        <f>Startliste!F11</f>
        <v>0</v>
      </c>
      <c r="F11" s="104">
        <f>Startliste!G11</f>
        <v>0</v>
      </c>
      <c r="G11" s="105">
        <f>IF((C11=1),Idealtider!$K$19,IF((C11=2),Idealtider!$L$19,IF((C11=3),Idealtider!$M$19,IF((C11=4),Idealtider!$N$19,))))</f>
        <v>0</v>
      </c>
      <c r="H11" s="106"/>
      <c r="I11" s="106"/>
      <c r="J11" s="106"/>
      <c r="K11" s="107"/>
      <c r="L11" s="108"/>
      <c r="M11" s="109"/>
      <c r="N11" s="8">
        <f t="shared" si="1"/>
        <v>-100</v>
      </c>
      <c r="O11" s="8">
        <f t="shared" si="0"/>
        <v>0</v>
      </c>
      <c r="P11" s="8">
        <f t="shared" si="2"/>
        <v>0</v>
      </c>
    </row>
    <row r="12" spans="1:16" ht="30.6" customHeight="1" x14ac:dyDescent="0.2">
      <c r="A12" s="102">
        <f>Startliste!A12</f>
        <v>11</v>
      </c>
      <c r="B12" s="103" t="str">
        <f>Startliste!B12</f>
        <v>AL</v>
      </c>
      <c r="C12" s="102">
        <f>Startliste!C12</f>
        <v>0</v>
      </c>
      <c r="D12" s="103">
        <f>Startliste!E12</f>
        <v>0</v>
      </c>
      <c r="E12" s="89">
        <f>Startliste!F12</f>
        <v>0</v>
      </c>
      <c r="F12" s="104">
        <f>Startliste!G12</f>
        <v>0</v>
      </c>
      <c r="G12" s="105">
        <f>IF((C12=1),Idealtider!$K$19,IF((C12=2),Idealtider!$L$19,IF((C12=3),Idealtider!$M$19,IF((C12=4),Idealtider!$N$19,))))</f>
        <v>0</v>
      </c>
      <c r="H12" s="106"/>
      <c r="I12" s="106"/>
      <c r="J12" s="106"/>
      <c r="K12" s="107"/>
      <c r="L12" s="108"/>
      <c r="M12" s="109"/>
      <c r="N12" s="8">
        <f t="shared" si="1"/>
        <v>-100</v>
      </c>
      <c r="O12" s="8">
        <f t="shared" si="0"/>
        <v>0</v>
      </c>
      <c r="P12" s="8">
        <f t="shared" si="2"/>
        <v>0</v>
      </c>
    </row>
    <row r="13" spans="1:16" ht="30.6" customHeight="1" x14ac:dyDescent="0.2">
      <c r="A13" s="102">
        <f>Startliste!A13</f>
        <v>12</v>
      </c>
      <c r="B13" s="103" t="str">
        <f>Startliste!B13</f>
        <v>AL</v>
      </c>
      <c r="C13" s="102">
        <f>Startliste!C13</f>
        <v>0</v>
      </c>
      <c r="D13" s="103">
        <f>Startliste!E13</f>
        <v>0</v>
      </c>
      <c r="E13" s="89">
        <f>Startliste!F13</f>
        <v>0</v>
      </c>
      <c r="F13" s="104">
        <f>Startliste!G13</f>
        <v>0</v>
      </c>
      <c r="G13" s="105">
        <f>IF((C13=1),Idealtider!$K$19,IF((C13=2),Idealtider!$L$19,IF((C13=3),Idealtider!$M$19,IF((C13=4),Idealtider!$N$19,))))</f>
        <v>0</v>
      </c>
      <c r="H13" s="106"/>
      <c r="I13" s="106"/>
      <c r="J13" s="106"/>
      <c r="K13" s="107"/>
      <c r="L13" s="108"/>
      <c r="M13" s="109"/>
      <c r="N13" s="8">
        <f t="shared" si="1"/>
        <v>-100</v>
      </c>
      <c r="O13" s="8">
        <f t="shared" si="0"/>
        <v>0</v>
      </c>
      <c r="P13" s="8">
        <f t="shared" si="2"/>
        <v>0</v>
      </c>
    </row>
    <row r="14" spans="1:16" ht="30.6" customHeight="1" x14ac:dyDescent="0.2">
      <c r="A14" s="102">
        <f>Startliste!A14</f>
        <v>13</v>
      </c>
      <c r="B14" s="103" t="str">
        <f>Startliste!B14</f>
        <v>AL</v>
      </c>
      <c r="C14" s="102">
        <f>Startliste!C14</f>
        <v>0</v>
      </c>
      <c r="D14" s="103">
        <f>Startliste!E14</f>
        <v>0</v>
      </c>
      <c r="E14" s="89">
        <f>Startliste!F14</f>
        <v>0</v>
      </c>
      <c r="F14" s="104">
        <f>Startliste!G14</f>
        <v>0</v>
      </c>
      <c r="G14" s="105">
        <f>IF((C14=1),Idealtider!$K$19,IF((C14=2),Idealtider!$L$19,IF((C14=3),Idealtider!$M$19,IF((C14=4),Idealtider!$N$19,))))</f>
        <v>0</v>
      </c>
      <c r="H14" s="106"/>
      <c r="I14" s="106"/>
      <c r="J14" s="106"/>
      <c r="K14" s="107"/>
      <c r="L14" s="108"/>
      <c r="M14" s="109"/>
      <c r="N14" s="8">
        <f t="shared" si="1"/>
        <v>-100</v>
      </c>
      <c r="O14" s="8">
        <f t="shared" si="0"/>
        <v>0</v>
      </c>
      <c r="P14" s="8">
        <f t="shared" si="2"/>
        <v>0</v>
      </c>
    </row>
    <row r="15" spans="1:16" ht="30.6" customHeight="1" x14ac:dyDescent="0.2">
      <c r="A15" s="102">
        <f>Startliste!A15</f>
        <v>14</v>
      </c>
      <c r="B15" s="103" t="str">
        <f>Startliste!B15</f>
        <v>AL</v>
      </c>
      <c r="C15" s="102">
        <f>Startliste!C15</f>
        <v>0</v>
      </c>
      <c r="D15" s="103">
        <f>Startliste!E15</f>
        <v>0</v>
      </c>
      <c r="E15" s="89">
        <f>Startliste!F15</f>
        <v>0</v>
      </c>
      <c r="F15" s="104">
        <f>Startliste!G15</f>
        <v>0</v>
      </c>
      <c r="G15" s="105">
        <f>IF((C15=1),Idealtider!$K$19,IF((C15=2),Idealtider!$L$19,IF((C15=3),Idealtider!$M$19,IF((C15=4),Idealtider!$N$19,))))</f>
        <v>0</v>
      </c>
      <c r="H15" s="106"/>
      <c r="I15" s="106"/>
      <c r="J15" s="106"/>
      <c r="K15" s="107"/>
      <c r="L15" s="108"/>
      <c r="M15" s="109"/>
      <c r="N15" s="8">
        <f t="shared" si="1"/>
        <v>-100</v>
      </c>
      <c r="O15" s="8">
        <f t="shared" si="0"/>
        <v>0</v>
      </c>
      <c r="P15" s="8">
        <f t="shared" si="2"/>
        <v>0</v>
      </c>
    </row>
    <row r="16" spans="1:16" ht="30.6" customHeight="1" x14ac:dyDescent="0.2">
      <c r="A16" s="102">
        <f>Startliste!A16</f>
        <v>15</v>
      </c>
      <c r="B16" s="103" t="str">
        <f>Startliste!B16</f>
        <v>AL</v>
      </c>
      <c r="C16" s="102">
        <f>Startliste!C16</f>
        <v>0</v>
      </c>
      <c r="D16" s="103">
        <f>Startliste!E16</f>
        <v>0</v>
      </c>
      <c r="E16" s="89">
        <f>Startliste!F16</f>
        <v>0</v>
      </c>
      <c r="F16" s="104">
        <f>Startliste!G16</f>
        <v>0</v>
      </c>
      <c r="G16" s="105">
        <f>IF((C16=1),Idealtider!$K$19,IF((C16=2),Idealtider!$L$19,IF((C16=3),Idealtider!$M$19,IF((C16=4),Idealtider!$N$19,))))</f>
        <v>0</v>
      </c>
      <c r="H16" s="106"/>
      <c r="I16" s="106"/>
      <c r="J16" s="106"/>
      <c r="K16" s="107"/>
      <c r="L16" s="108"/>
      <c r="M16" s="109"/>
      <c r="N16" s="8">
        <f t="shared" si="1"/>
        <v>-100</v>
      </c>
      <c r="O16" s="8">
        <f t="shared" si="0"/>
        <v>0</v>
      </c>
      <c r="P16" s="8">
        <f t="shared" si="2"/>
        <v>0</v>
      </c>
    </row>
    <row r="17" spans="1:16" ht="30.6" customHeight="1" x14ac:dyDescent="0.2">
      <c r="A17" s="102">
        <f>Startliste!A17</f>
        <v>16</v>
      </c>
      <c r="B17" s="103" t="str">
        <f>Startliste!B17</f>
        <v>AL</v>
      </c>
      <c r="C17" s="102">
        <f>Startliste!C17</f>
        <v>0</v>
      </c>
      <c r="D17" s="103">
        <f>Startliste!E17</f>
        <v>0</v>
      </c>
      <c r="E17" s="89">
        <f>Startliste!F17</f>
        <v>0</v>
      </c>
      <c r="F17" s="104">
        <f>Startliste!G17</f>
        <v>0</v>
      </c>
      <c r="G17" s="105">
        <f>IF((C17=1),Idealtider!$K$19,IF((C17=2),Idealtider!$L$19,IF((C17=3),Idealtider!$M$19,IF((C17=4),Idealtider!$N$19,))))</f>
        <v>0</v>
      </c>
      <c r="H17" s="106"/>
      <c r="I17" s="106"/>
      <c r="J17" s="106"/>
      <c r="K17" s="107"/>
      <c r="L17" s="108"/>
      <c r="M17" s="109"/>
      <c r="N17" s="8">
        <f t="shared" si="1"/>
        <v>-100</v>
      </c>
      <c r="O17" s="8">
        <f t="shared" si="0"/>
        <v>0</v>
      </c>
      <c r="P17" s="8">
        <f t="shared" si="2"/>
        <v>0</v>
      </c>
    </row>
    <row r="18" spans="1:16" ht="30.6" customHeight="1" x14ac:dyDescent="0.2">
      <c r="A18" s="102">
        <f>Startliste!A18</f>
        <v>17</v>
      </c>
      <c r="B18" s="103" t="str">
        <f>Startliste!B18</f>
        <v>AL</v>
      </c>
      <c r="C18" s="102">
        <f>Startliste!C18</f>
        <v>0</v>
      </c>
      <c r="D18" s="103">
        <f>Startliste!E18</f>
        <v>0</v>
      </c>
      <c r="E18" s="89">
        <f>Startliste!F18</f>
        <v>0</v>
      </c>
      <c r="F18" s="104">
        <f>Startliste!G18</f>
        <v>0</v>
      </c>
      <c r="G18" s="105">
        <f>IF((C18=1),Idealtider!$K$19,IF((C18=2),Idealtider!$L$19,IF((C18=3),Idealtider!$M$19,IF((C18=4),Idealtider!$N$19,))))</f>
        <v>0</v>
      </c>
      <c r="H18" s="106"/>
      <c r="I18" s="106"/>
      <c r="J18" s="106"/>
      <c r="K18" s="107"/>
      <c r="L18" s="108"/>
      <c r="M18" s="109"/>
      <c r="N18" s="8">
        <f t="shared" si="1"/>
        <v>-100</v>
      </c>
      <c r="O18" s="8">
        <f t="shared" si="0"/>
        <v>0</v>
      </c>
      <c r="P18" s="8">
        <f t="shared" si="2"/>
        <v>0</v>
      </c>
    </row>
    <row r="19" spans="1:16" ht="30.6" customHeight="1" x14ac:dyDescent="0.2">
      <c r="A19" s="102">
        <f>Startliste!A19</f>
        <v>18</v>
      </c>
      <c r="B19" s="103" t="str">
        <f>Startliste!B19</f>
        <v>AL</v>
      </c>
      <c r="C19" s="102">
        <f>Startliste!C19</f>
        <v>0</v>
      </c>
      <c r="D19" s="103">
        <f>Startliste!E19</f>
        <v>0</v>
      </c>
      <c r="E19" s="89">
        <f>Startliste!F19</f>
        <v>0</v>
      </c>
      <c r="F19" s="104">
        <f>Startliste!G19</f>
        <v>0</v>
      </c>
      <c r="G19" s="105">
        <f>IF((C19=1),Idealtider!$K$19,IF((C19=2),Idealtider!$L$19,IF((C19=3),Idealtider!$M$19,IF((C19=4),Idealtider!$N$19,))))</f>
        <v>0</v>
      </c>
      <c r="H19" s="106"/>
      <c r="I19" s="106"/>
      <c r="J19" s="106"/>
      <c r="K19" s="107"/>
      <c r="L19" s="108"/>
      <c r="M19" s="109"/>
      <c r="N19" s="8">
        <f t="shared" si="1"/>
        <v>-100</v>
      </c>
      <c r="O19" s="8">
        <f t="shared" si="0"/>
        <v>0</v>
      </c>
      <c r="P19" s="8">
        <f t="shared" si="2"/>
        <v>0</v>
      </c>
    </row>
    <row r="20" spans="1:16" ht="30.6" customHeight="1" x14ac:dyDescent="0.2">
      <c r="A20" s="102">
        <f>Startliste!A20</f>
        <v>19</v>
      </c>
      <c r="B20" s="103" t="str">
        <f>Startliste!B20</f>
        <v>AL</v>
      </c>
      <c r="C20" s="102">
        <f>Startliste!C20</f>
        <v>0</v>
      </c>
      <c r="D20" s="103">
        <f>Startliste!E20</f>
        <v>0</v>
      </c>
      <c r="E20" s="89">
        <f>Startliste!F20</f>
        <v>0</v>
      </c>
      <c r="F20" s="104">
        <f>Startliste!G20</f>
        <v>0</v>
      </c>
      <c r="G20" s="105">
        <f>IF((C20=1),Idealtider!$K$19,IF((C20=2),Idealtider!$L$19,IF((C20=3),Idealtider!$M$19,IF((C20=4),Idealtider!$N$19,))))</f>
        <v>0</v>
      </c>
      <c r="H20" s="106"/>
      <c r="I20" s="106"/>
      <c r="J20" s="106"/>
      <c r="K20" s="107"/>
      <c r="L20" s="108"/>
      <c r="M20" s="109"/>
      <c r="N20" s="8">
        <f t="shared" si="1"/>
        <v>-100</v>
      </c>
      <c r="O20" s="8">
        <f t="shared" si="0"/>
        <v>0</v>
      </c>
      <c r="P20" s="8">
        <f t="shared" si="2"/>
        <v>0</v>
      </c>
    </row>
    <row r="21" spans="1:16" ht="30.6" customHeight="1" x14ac:dyDescent="0.2">
      <c r="A21" s="102">
        <f>Startliste!A21</f>
        <v>20</v>
      </c>
      <c r="B21" s="103" t="str">
        <f>Startliste!B21</f>
        <v>AL</v>
      </c>
      <c r="C21" s="102">
        <f>Startliste!C21</f>
        <v>0</v>
      </c>
      <c r="D21" s="103">
        <f>Startliste!E21</f>
        <v>0</v>
      </c>
      <c r="E21" s="89">
        <f>Startliste!F21</f>
        <v>0</v>
      </c>
      <c r="F21" s="104">
        <f>Startliste!G21</f>
        <v>0</v>
      </c>
      <c r="G21" s="105">
        <f>IF((C21=1),Idealtider!$K$19,IF((C21=2),Idealtider!$L$19,IF((C21=3),Idealtider!$M$19,IF((C21=4),Idealtider!$N$19,))))</f>
        <v>0</v>
      </c>
      <c r="H21" s="106"/>
      <c r="I21" s="106"/>
      <c r="J21" s="106"/>
      <c r="K21" s="107"/>
      <c r="L21" s="108"/>
      <c r="M21" s="109"/>
      <c r="N21" s="8">
        <f t="shared" si="1"/>
        <v>-100</v>
      </c>
      <c r="O21" s="8">
        <f t="shared" si="0"/>
        <v>0</v>
      </c>
      <c r="P21" s="8">
        <f t="shared" si="2"/>
        <v>0</v>
      </c>
    </row>
    <row r="22" spans="1:16" ht="30.6" customHeight="1" x14ac:dyDescent="0.2">
      <c r="A22" s="102">
        <f>Startliste!A22</f>
        <v>21</v>
      </c>
      <c r="B22" s="103" t="str">
        <f>Startliste!B22</f>
        <v>AL</v>
      </c>
      <c r="C22" s="102">
        <f>Startliste!C22</f>
        <v>0</v>
      </c>
      <c r="D22" s="103">
        <f>Startliste!E22</f>
        <v>0</v>
      </c>
      <c r="E22" s="89">
        <f>Startliste!F22</f>
        <v>0</v>
      </c>
      <c r="F22" s="104">
        <f>Startliste!G22</f>
        <v>0</v>
      </c>
      <c r="G22" s="105">
        <f>IF((C22=1),Idealtider!$K$19,IF((C22=2),Idealtider!$L$19,IF((C22=3),Idealtider!$M$19,IF((C22=4),Idealtider!$N$19,))))</f>
        <v>0</v>
      </c>
      <c r="H22" s="106"/>
      <c r="I22" s="106"/>
      <c r="J22" s="106"/>
      <c r="K22" s="107"/>
      <c r="L22" s="108"/>
      <c r="M22" s="109"/>
      <c r="N22" s="8">
        <f t="shared" si="1"/>
        <v>-100</v>
      </c>
      <c r="O22" s="8">
        <f t="shared" si="0"/>
        <v>0</v>
      </c>
      <c r="P22" s="8">
        <f t="shared" si="2"/>
        <v>0</v>
      </c>
    </row>
    <row r="23" spans="1:16" ht="30.6" customHeight="1" x14ac:dyDescent="0.2">
      <c r="A23" s="102">
        <f>Startliste!A23</f>
        <v>22</v>
      </c>
      <c r="B23" s="103" t="str">
        <f>Startliste!B23</f>
        <v>AL</v>
      </c>
      <c r="C23" s="102">
        <f>Startliste!C23</f>
        <v>0</v>
      </c>
      <c r="D23" s="103">
        <f>Startliste!E23</f>
        <v>0</v>
      </c>
      <c r="E23" s="89">
        <f>Startliste!F23</f>
        <v>0</v>
      </c>
      <c r="F23" s="104">
        <f>Startliste!G23</f>
        <v>0</v>
      </c>
      <c r="G23" s="105">
        <f>IF((C23=1),Idealtider!$K$19,IF((C23=2),Idealtider!$L$19,IF((C23=3),Idealtider!$M$19,IF((C23=4),Idealtider!$N$19,))))</f>
        <v>0</v>
      </c>
      <c r="H23" s="106"/>
      <c r="I23" s="106"/>
      <c r="J23" s="106"/>
      <c r="K23" s="107"/>
      <c r="L23" s="108"/>
      <c r="M23" s="109"/>
      <c r="N23" s="8">
        <f t="shared" si="1"/>
        <v>-100</v>
      </c>
      <c r="O23" s="8">
        <f t="shared" si="0"/>
        <v>0</v>
      </c>
      <c r="P23" s="8">
        <f t="shared" si="2"/>
        <v>0</v>
      </c>
    </row>
    <row r="24" spans="1:16" ht="30.6" customHeight="1" x14ac:dyDescent="0.2">
      <c r="A24" s="102">
        <f>Startliste!A24</f>
        <v>23</v>
      </c>
      <c r="B24" s="103" t="str">
        <f>Startliste!B24</f>
        <v>AL</v>
      </c>
      <c r="C24" s="102">
        <f>Startliste!C24</f>
        <v>0</v>
      </c>
      <c r="D24" s="103">
        <f>Startliste!E24</f>
        <v>0</v>
      </c>
      <c r="E24" s="89">
        <f>Startliste!F24</f>
        <v>0</v>
      </c>
      <c r="F24" s="104">
        <f>Startliste!G24</f>
        <v>0</v>
      </c>
      <c r="G24" s="105">
        <f>IF((C24=1),Idealtider!$K$19,IF((C24=2),Idealtider!$L$19,IF((C24=3),Idealtider!$M$19,IF((C24=4),Idealtider!$N$19,))))</f>
        <v>0</v>
      </c>
      <c r="H24" s="106"/>
      <c r="I24" s="106"/>
      <c r="J24" s="106"/>
      <c r="K24" s="107"/>
      <c r="L24" s="108"/>
      <c r="M24" s="109"/>
      <c r="N24" s="8">
        <f t="shared" si="1"/>
        <v>-100</v>
      </c>
      <c r="O24" s="8">
        <f t="shared" si="0"/>
        <v>0</v>
      </c>
      <c r="P24" s="8">
        <f t="shared" si="2"/>
        <v>0</v>
      </c>
    </row>
    <row r="25" spans="1:16" ht="30.6" customHeight="1" x14ac:dyDescent="0.2">
      <c r="A25" s="102">
        <f>Startliste!A25</f>
        <v>24</v>
      </c>
      <c r="B25" s="103" t="str">
        <f>Startliste!B25</f>
        <v>AL</v>
      </c>
      <c r="C25" s="102">
        <f>Startliste!C25</f>
        <v>0</v>
      </c>
      <c r="D25" s="103">
        <f>Startliste!E25</f>
        <v>0</v>
      </c>
      <c r="E25" s="89">
        <f>Startliste!F25</f>
        <v>0</v>
      </c>
      <c r="F25" s="104">
        <f>Startliste!G25</f>
        <v>0</v>
      </c>
      <c r="G25" s="105">
        <f>IF((C25=1),Idealtider!$K$19,IF((C25=2),Idealtider!$L$19,IF((C25=3),Idealtider!$M$19,IF((C25=4),Idealtider!$N$19,))))</f>
        <v>0</v>
      </c>
      <c r="H25" s="106"/>
      <c r="I25" s="106"/>
      <c r="J25" s="106"/>
      <c r="K25" s="107"/>
      <c r="L25" s="108"/>
      <c r="M25" s="109"/>
      <c r="N25" s="8">
        <f t="shared" si="1"/>
        <v>-100</v>
      </c>
      <c r="O25" s="8">
        <f t="shared" si="0"/>
        <v>0</v>
      </c>
      <c r="P25" s="8">
        <f t="shared" si="2"/>
        <v>0</v>
      </c>
    </row>
    <row r="26" spans="1:16" ht="30.6" customHeight="1" x14ac:dyDescent="0.2">
      <c r="A26" s="102">
        <f>Startliste!A26</f>
        <v>25</v>
      </c>
      <c r="B26" s="103" t="str">
        <f>Startliste!B26</f>
        <v>AL</v>
      </c>
      <c r="C26" s="102">
        <f>Startliste!C26</f>
        <v>0</v>
      </c>
      <c r="D26" s="103">
        <f>Startliste!E26</f>
        <v>0</v>
      </c>
      <c r="E26" s="89">
        <f>Startliste!F26</f>
        <v>0</v>
      </c>
      <c r="F26" s="104">
        <f>Startliste!G26</f>
        <v>0</v>
      </c>
      <c r="G26" s="105">
        <f>IF((C26=1),Idealtider!$K$19,IF((C26=2),Idealtider!$L$19,IF((C26=3),Idealtider!$M$19,IF((C26=4),Idealtider!$N$19,))))</f>
        <v>0</v>
      </c>
      <c r="H26" s="106"/>
      <c r="I26" s="106"/>
      <c r="J26" s="106"/>
      <c r="K26" s="107"/>
      <c r="L26" s="108"/>
      <c r="M26" s="109"/>
      <c r="N26" s="8">
        <f t="shared" si="1"/>
        <v>-100</v>
      </c>
      <c r="O26" s="8">
        <f t="shared" si="0"/>
        <v>0</v>
      </c>
      <c r="P26" s="8">
        <f t="shared" si="2"/>
        <v>0</v>
      </c>
    </row>
    <row r="27" spans="1:16" ht="30.6" customHeight="1" x14ac:dyDescent="0.2">
      <c r="A27" s="102">
        <f>Startliste!A27</f>
        <v>26</v>
      </c>
      <c r="B27" s="103" t="str">
        <f>Startliste!B27</f>
        <v>AL</v>
      </c>
      <c r="C27" s="102">
        <f>Startliste!C27</f>
        <v>0</v>
      </c>
      <c r="D27" s="103">
        <f>Startliste!E27</f>
        <v>0</v>
      </c>
      <c r="E27" s="89">
        <f>Startliste!F27</f>
        <v>0</v>
      </c>
      <c r="F27" s="104">
        <f>Startliste!G27</f>
        <v>0</v>
      </c>
      <c r="G27" s="105">
        <f>IF((C27=1),Idealtider!$K$19,IF((C27=2),Idealtider!$L$19,IF((C27=3),Idealtider!$M$19,IF((C27=4),Idealtider!$N$19,))))</f>
        <v>0</v>
      </c>
      <c r="H27" s="106"/>
      <c r="I27" s="106"/>
      <c r="J27" s="106"/>
      <c r="K27" s="107"/>
      <c r="L27" s="108"/>
      <c r="M27" s="109"/>
      <c r="N27" s="8">
        <f t="shared" si="1"/>
        <v>-100</v>
      </c>
      <c r="O27" s="8">
        <f t="shared" si="0"/>
        <v>0</v>
      </c>
      <c r="P27" s="8">
        <f t="shared" si="2"/>
        <v>0</v>
      </c>
    </row>
    <row r="28" spans="1:16" ht="30.6" customHeight="1" x14ac:dyDescent="0.2">
      <c r="A28" s="102">
        <f>Startliste!A28</f>
        <v>27</v>
      </c>
      <c r="B28" s="103" t="str">
        <f>Startliste!B28</f>
        <v>AL</v>
      </c>
      <c r="C28" s="102">
        <f>Startliste!C28</f>
        <v>0</v>
      </c>
      <c r="D28" s="103">
        <f>Startliste!E28</f>
        <v>0</v>
      </c>
      <c r="E28" s="89">
        <f>Startliste!F28</f>
        <v>0</v>
      </c>
      <c r="F28" s="104">
        <f>Startliste!G28</f>
        <v>0</v>
      </c>
      <c r="G28" s="105">
        <f>IF((C28=1),Idealtider!$K$19,IF((C28=2),Idealtider!$L$19,IF((C28=3),Idealtider!$M$19,IF((C28=4),Idealtider!$N$19,))))</f>
        <v>0</v>
      </c>
      <c r="H28" s="106"/>
      <c r="I28" s="106"/>
      <c r="J28" s="106"/>
      <c r="K28" s="107"/>
      <c r="L28" s="108"/>
      <c r="M28" s="109"/>
      <c r="N28" s="8">
        <f t="shared" si="1"/>
        <v>-100</v>
      </c>
      <c r="O28" s="8">
        <f t="shared" si="0"/>
        <v>0</v>
      </c>
      <c r="P28" s="8">
        <f t="shared" si="2"/>
        <v>0</v>
      </c>
    </row>
    <row r="29" spans="1:16" ht="30.6" customHeight="1" x14ac:dyDescent="0.2">
      <c r="A29" s="102">
        <f>Startliste!A29</f>
        <v>28</v>
      </c>
      <c r="B29" s="103" t="str">
        <f>Startliste!B29</f>
        <v>AL</v>
      </c>
      <c r="C29" s="102">
        <f>Startliste!C29</f>
        <v>0</v>
      </c>
      <c r="D29" s="103">
        <f>Startliste!E29</f>
        <v>0</v>
      </c>
      <c r="E29" s="89">
        <f>Startliste!F29</f>
        <v>0</v>
      </c>
      <c r="F29" s="104">
        <f>Startliste!G29</f>
        <v>0</v>
      </c>
      <c r="G29" s="105">
        <f>IF((C29=1),Idealtider!$K$19,IF((C29=2),Idealtider!$L$19,IF((C29=3),Idealtider!$M$19,IF((C29=4),Idealtider!$N$19,))))</f>
        <v>0</v>
      </c>
      <c r="H29" s="106"/>
      <c r="I29" s="106"/>
      <c r="J29" s="106"/>
      <c r="K29" s="107"/>
      <c r="L29" s="108"/>
      <c r="M29" s="109"/>
      <c r="N29" s="8">
        <f t="shared" si="1"/>
        <v>-100</v>
      </c>
      <c r="O29" s="8">
        <f t="shared" si="0"/>
        <v>0</v>
      </c>
      <c r="P29" s="8">
        <f t="shared" si="2"/>
        <v>0</v>
      </c>
    </row>
    <row r="30" spans="1:16" ht="30.6" customHeight="1" x14ac:dyDescent="0.2">
      <c r="A30" s="102">
        <f>Startliste!A30</f>
        <v>29</v>
      </c>
      <c r="B30" s="103" t="str">
        <f>Startliste!B30</f>
        <v>AL</v>
      </c>
      <c r="C30" s="102">
        <f>Startliste!C30</f>
        <v>0</v>
      </c>
      <c r="D30" s="103">
        <f>Startliste!E30</f>
        <v>0</v>
      </c>
      <c r="E30" s="89">
        <f>Startliste!F30</f>
        <v>0</v>
      </c>
      <c r="F30" s="104">
        <f>Startliste!G30</f>
        <v>0</v>
      </c>
      <c r="G30" s="105">
        <f>IF((C30=1),Idealtider!$K$19,IF((C30=2),Idealtider!$L$19,IF((C30=3),Idealtider!$M$19,IF((C30=4),Idealtider!$N$19,))))</f>
        <v>0</v>
      </c>
      <c r="H30" s="106"/>
      <c r="I30" s="106"/>
      <c r="J30" s="106"/>
      <c r="K30" s="107"/>
      <c r="L30" s="108"/>
      <c r="M30" s="109"/>
      <c r="N30" s="8">
        <f t="shared" si="1"/>
        <v>-100</v>
      </c>
      <c r="O30" s="8">
        <f t="shared" si="0"/>
        <v>0</v>
      </c>
      <c r="P30" s="8">
        <f t="shared" si="2"/>
        <v>0</v>
      </c>
    </row>
    <row r="31" spans="1:16" ht="30.6" customHeight="1" x14ac:dyDescent="0.2">
      <c r="A31" s="102">
        <f>Startliste!A31</f>
        <v>30</v>
      </c>
      <c r="B31" s="103" t="str">
        <f>Startliste!B31</f>
        <v>AL</v>
      </c>
      <c r="C31" s="102">
        <f>Startliste!C31</f>
        <v>0</v>
      </c>
      <c r="D31" s="103">
        <f>Startliste!E31</f>
        <v>0</v>
      </c>
      <c r="E31" s="89">
        <f>Startliste!F31</f>
        <v>0</v>
      </c>
      <c r="F31" s="104">
        <f>Startliste!G31</f>
        <v>0</v>
      </c>
      <c r="G31" s="105">
        <f>IF((C31=1),Idealtider!$K$19,IF((C31=2),Idealtider!$L$19,IF((C31=3),Idealtider!$M$19,IF((C31=4),Idealtider!$N$19,))))</f>
        <v>0</v>
      </c>
      <c r="H31" s="106"/>
      <c r="I31" s="106"/>
      <c r="J31" s="106"/>
      <c r="K31" s="107"/>
      <c r="L31" s="108"/>
      <c r="M31" s="109"/>
      <c r="N31" s="8">
        <f t="shared" si="1"/>
        <v>-100</v>
      </c>
      <c r="O31" s="8">
        <f t="shared" si="0"/>
        <v>0</v>
      </c>
      <c r="P31" s="8">
        <f t="shared" si="2"/>
        <v>0</v>
      </c>
    </row>
    <row r="32" spans="1:16" ht="30.6" customHeight="1" x14ac:dyDescent="0.2">
      <c r="A32" s="102">
        <f>Startliste!A32</f>
        <v>31</v>
      </c>
      <c r="B32" s="103" t="str">
        <f>Startliste!B32</f>
        <v>AL</v>
      </c>
      <c r="C32" s="102">
        <f>Startliste!C32</f>
        <v>0</v>
      </c>
      <c r="D32" s="103">
        <f>Startliste!E32</f>
        <v>0</v>
      </c>
      <c r="E32" s="89">
        <f>Startliste!F32</f>
        <v>0</v>
      </c>
      <c r="F32" s="104">
        <f>Startliste!G32</f>
        <v>0</v>
      </c>
      <c r="G32" s="105">
        <f>IF((C32=1),Idealtider!$K$19,IF((C32=2),Idealtider!$L$19,IF((C32=3),Idealtider!$M$19,IF((C32=4),Idealtider!$N$19,))))</f>
        <v>0</v>
      </c>
      <c r="H32" s="106"/>
      <c r="I32" s="106"/>
      <c r="J32" s="106"/>
      <c r="K32" s="107"/>
      <c r="L32" s="108"/>
      <c r="M32" s="109"/>
      <c r="N32" s="8">
        <f t="shared" ref="N32:N67" si="3">IF(((IF((C32=1),((K32-G32)*7),IF((C32=2),((K32-G32)*5),IF((C32=3),((K32-G32)*4),IF((C32=4),((K32-G32)*4))))))&lt;100),(IF((C32=1),((K32-G32)*7),IF((C32=2),((K32-G32)*5),IF((C32=3),((K32-G32)*4),IF((C32=4),((K32-G32)*4)))))),-100)</f>
        <v>-100</v>
      </c>
      <c r="O32" s="8">
        <f t="shared" ref="O32:O67" si="4">IF((M32=0),0,30)</f>
        <v>0</v>
      </c>
      <c r="P32" s="8">
        <f t="shared" ref="P32:P67" si="5">IF((L32=0),(IF((N32&lt;0),0,N32)),100)</f>
        <v>0</v>
      </c>
    </row>
    <row r="33" spans="1:16" ht="30.6" customHeight="1" x14ac:dyDescent="0.2">
      <c r="A33" s="102">
        <f>Startliste!A33</f>
        <v>32</v>
      </c>
      <c r="B33" s="103" t="str">
        <f>Startliste!B33</f>
        <v>AL</v>
      </c>
      <c r="C33" s="102">
        <f>Startliste!C33</f>
        <v>0</v>
      </c>
      <c r="D33" s="103">
        <f>Startliste!E33</f>
        <v>0</v>
      </c>
      <c r="E33" s="89">
        <f>Startliste!F33</f>
        <v>0</v>
      </c>
      <c r="F33" s="104">
        <f>Startliste!G33</f>
        <v>0</v>
      </c>
      <c r="G33" s="105">
        <f>IF((C33=1),Idealtider!$K$19,IF((C33=2),Idealtider!$L$19,IF((C33=3),Idealtider!$M$19,IF((C33=4),Idealtider!$N$19,))))</f>
        <v>0</v>
      </c>
      <c r="H33" s="106"/>
      <c r="I33" s="106"/>
      <c r="J33" s="106"/>
      <c r="K33" s="107"/>
      <c r="L33" s="108"/>
      <c r="M33" s="109"/>
      <c r="N33" s="8">
        <f t="shared" si="3"/>
        <v>-100</v>
      </c>
      <c r="O33" s="8">
        <f t="shared" si="4"/>
        <v>0</v>
      </c>
      <c r="P33" s="8">
        <f t="shared" si="5"/>
        <v>0</v>
      </c>
    </row>
    <row r="34" spans="1:16" ht="30.6" customHeight="1" x14ac:dyDescent="0.2">
      <c r="A34" s="102">
        <f>Startliste!A34</f>
        <v>33</v>
      </c>
      <c r="B34" s="103" t="str">
        <f>Startliste!B34</f>
        <v>AL</v>
      </c>
      <c r="C34" s="102">
        <f>Startliste!C34</f>
        <v>0</v>
      </c>
      <c r="D34" s="103">
        <f>Startliste!E34</f>
        <v>0</v>
      </c>
      <c r="E34" s="89">
        <f>Startliste!F34</f>
        <v>0</v>
      </c>
      <c r="F34" s="104">
        <f>Startliste!G34</f>
        <v>0</v>
      </c>
      <c r="G34" s="105">
        <f>IF((C34=1),Idealtider!$K$19,IF((C34=2),Idealtider!$L$19,IF((C34=3),Idealtider!$M$19,IF((C34=4),Idealtider!$N$19,))))</f>
        <v>0</v>
      </c>
      <c r="H34" s="106"/>
      <c r="I34" s="106"/>
      <c r="J34" s="106"/>
      <c r="K34" s="107"/>
      <c r="L34" s="108"/>
      <c r="M34" s="109"/>
      <c r="N34" s="8">
        <f t="shared" si="3"/>
        <v>-100</v>
      </c>
      <c r="O34" s="8">
        <f t="shared" si="4"/>
        <v>0</v>
      </c>
      <c r="P34" s="8">
        <f t="shared" si="5"/>
        <v>0</v>
      </c>
    </row>
    <row r="35" spans="1:16" ht="30.6" customHeight="1" x14ac:dyDescent="0.2">
      <c r="A35" s="102">
        <f>Startliste!A35</f>
        <v>34</v>
      </c>
      <c r="B35" s="103" t="str">
        <f>Startliste!B35</f>
        <v>AL</v>
      </c>
      <c r="C35" s="102">
        <f>Startliste!C35</f>
        <v>0</v>
      </c>
      <c r="D35" s="103">
        <f>Startliste!E35</f>
        <v>0</v>
      </c>
      <c r="E35" s="89">
        <f>Startliste!F35</f>
        <v>0</v>
      </c>
      <c r="F35" s="104">
        <f>Startliste!G35</f>
        <v>0</v>
      </c>
      <c r="G35" s="105">
        <f>IF((C35=1),Idealtider!$K$19,IF((C35=2),Idealtider!$L$19,IF((C35=3),Idealtider!$M$19,IF((C35=4),Idealtider!$N$19,))))</f>
        <v>0</v>
      </c>
      <c r="H35" s="106"/>
      <c r="I35" s="106"/>
      <c r="J35" s="106"/>
      <c r="K35" s="107"/>
      <c r="L35" s="108"/>
      <c r="M35" s="109"/>
      <c r="N35" s="8">
        <f t="shared" si="3"/>
        <v>-100</v>
      </c>
      <c r="O35" s="8">
        <f t="shared" si="4"/>
        <v>0</v>
      </c>
      <c r="P35" s="8">
        <f t="shared" si="5"/>
        <v>0</v>
      </c>
    </row>
    <row r="36" spans="1:16" ht="30.6" customHeight="1" x14ac:dyDescent="0.2">
      <c r="A36" s="102">
        <f>Startliste!A36</f>
        <v>35</v>
      </c>
      <c r="B36" s="103" t="str">
        <f>Startliste!B36</f>
        <v>AL</v>
      </c>
      <c r="C36" s="102">
        <f>Startliste!C36</f>
        <v>0</v>
      </c>
      <c r="D36" s="103">
        <f>Startliste!E36</f>
        <v>0</v>
      </c>
      <c r="E36" s="89">
        <f>Startliste!F36</f>
        <v>0</v>
      </c>
      <c r="F36" s="104">
        <f>Startliste!G36</f>
        <v>0</v>
      </c>
      <c r="G36" s="105">
        <f>IF((C36=1),Idealtider!$K$19,IF((C36=2),Idealtider!$L$19,IF((C36=3),Idealtider!$M$19,IF((C36=4),Idealtider!$N$19,))))</f>
        <v>0</v>
      </c>
      <c r="H36" s="106"/>
      <c r="I36" s="106"/>
      <c r="J36" s="106"/>
      <c r="K36" s="107"/>
      <c r="L36" s="108"/>
      <c r="M36" s="109"/>
      <c r="N36" s="8">
        <f t="shared" si="3"/>
        <v>-100</v>
      </c>
      <c r="O36" s="8">
        <f t="shared" si="4"/>
        <v>0</v>
      </c>
      <c r="P36" s="8">
        <f t="shared" si="5"/>
        <v>0</v>
      </c>
    </row>
    <row r="37" spans="1:16" ht="30.6" customHeight="1" x14ac:dyDescent="0.2">
      <c r="A37" s="102">
        <f>Startliste!A37</f>
        <v>36</v>
      </c>
      <c r="B37" s="103" t="str">
        <f>Startliste!B37</f>
        <v>AL</v>
      </c>
      <c r="C37" s="102">
        <f>Startliste!C37</f>
        <v>0</v>
      </c>
      <c r="D37" s="103">
        <f>Startliste!E37</f>
        <v>0</v>
      </c>
      <c r="E37" s="89">
        <f>Startliste!F37</f>
        <v>0</v>
      </c>
      <c r="F37" s="104">
        <f>Startliste!G37</f>
        <v>0</v>
      </c>
      <c r="G37" s="105">
        <f>IF((C37=1),Idealtider!$K$19,IF((C37=2),Idealtider!$L$19,IF((C37=3),Idealtider!$M$19,IF((C37=4),Idealtider!$N$19,))))</f>
        <v>0</v>
      </c>
      <c r="H37" s="106"/>
      <c r="I37" s="106"/>
      <c r="J37" s="106"/>
      <c r="K37" s="107"/>
      <c r="L37" s="108"/>
      <c r="M37" s="109"/>
      <c r="N37" s="8">
        <f t="shared" si="3"/>
        <v>-100</v>
      </c>
      <c r="O37" s="8">
        <f t="shared" si="4"/>
        <v>0</v>
      </c>
      <c r="P37" s="8">
        <f t="shared" si="5"/>
        <v>0</v>
      </c>
    </row>
    <row r="38" spans="1:16" ht="30.6" customHeight="1" x14ac:dyDescent="0.2">
      <c r="A38" s="102">
        <f>Startliste!A38</f>
        <v>37</v>
      </c>
      <c r="B38" s="103" t="str">
        <f>Startliste!B38</f>
        <v>AL</v>
      </c>
      <c r="C38" s="102">
        <f>Startliste!C38</f>
        <v>0</v>
      </c>
      <c r="D38" s="103">
        <f>Startliste!E38</f>
        <v>0</v>
      </c>
      <c r="E38" s="89">
        <f>Startliste!F38</f>
        <v>0</v>
      </c>
      <c r="F38" s="104">
        <f>Startliste!G38</f>
        <v>0</v>
      </c>
      <c r="G38" s="105">
        <f>IF((C38=1),Idealtider!$K$19,IF((C38=2),Idealtider!$L$19,IF((C38=3),Idealtider!$M$19,IF((C38=4),Idealtider!$N$19,))))</f>
        <v>0</v>
      </c>
      <c r="H38" s="106"/>
      <c r="I38" s="106"/>
      <c r="J38" s="106"/>
      <c r="K38" s="107"/>
      <c r="L38" s="108"/>
      <c r="M38" s="109"/>
      <c r="N38" s="8">
        <f t="shared" si="3"/>
        <v>-100</v>
      </c>
      <c r="O38" s="8">
        <f t="shared" si="4"/>
        <v>0</v>
      </c>
      <c r="P38" s="8">
        <f t="shared" si="5"/>
        <v>0</v>
      </c>
    </row>
    <row r="39" spans="1:16" ht="30.6" customHeight="1" x14ac:dyDescent="0.2">
      <c r="A39" s="102">
        <f>Startliste!A39</f>
        <v>38</v>
      </c>
      <c r="B39" s="103" t="str">
        <f>Startliste!B39</f>
        <v>AL</v>
      </c>
      <c r="C39" s="102">
        <f>Startliste!C39</f>
        <v>0</v>
      </c>
      <c r="D39" s="103">
        <f>Startliste!E39</f>
        <v>0</v>
      </c>
      <c r="E39" s="89">
        <f>Startliste!F39</f>
        <v>0</v>
      </c>
      <c r="F39" s="104">
        <f>Startliste!G39</f>
        <v>0</v>
      </c>
      <c r="G39" s="105">
        <f>IF((C39=1),Idealtider!$K$19,IF((C39=2),Idealtider!$L$19,IF((C39=3),Idealtider!$M$19,IF((C39=4),Idealtider!$N$19,))))</f>
        <v>0</v>
      </c>
      <c r="H39" s="106"/>
      <c r="I39" s="106"/>
      <c r="J39" s="106"/>
      <c r="K39" s="107"/>
      <c r="L39" s="108"/>
      <c r="M39" s="109"/>
      <c r="N39" s="8">
        <f t="shared" si="3"/>
        <v>-100</v>
      </c>
      <c r="O39" s="8">
        <f t="shared" si="4"/>
        <v>0</v>
      </c>
      <c r="P39" s="8">
        <f t="shared" si="5"/>
        <v>0</v>
      </c>
    </row>
    <row r="40" spans="1:16" ht="30.6" customHeight="1" x14ac:dyDescent="0.2">
      <c r="A40" s="102">
        <f>Startliste!A40</f>
        <v>39</v>
      </c>
      <c r="B40" s="103" t="str">
        <f>Startliste!B40</f>
        <v>AL</v>
      </c>
      <c r="C40" s="102">
        <f>Startliste!C40</f>
        <v>0</v>
      </c>
      <c r="D40" s="103">
        <f>Startliste!E40</f>
        <v>0</v>
      </c>
      <c r="E40" s="89">
        <f>Startliste!F40</f>
        <v>0</v>
      </c>
      <c r="F40" s="104">
        <f>Startliste!G40</f>
        <v>0</v>
      </c>
      <c r="G40" s="105">
        <f>IF((C40=1),Idealtider!$K$19,IF((C40=2),Idealtider!$L$19,IF((C40=3),Idealtider!$M$19,IF((C40=4),Idealtider!$N$19,))))</f>
        <v>0</v>
      </c>
      <c r="H40" s="106"/>
      <c r="I40" s="106"/>
      <c r="J40" s="106"/>
      <c r="K40" s="107"/>
      <c r="L40" s="108"/>
      <c r="M40" s="109"/>
      <c r="N40" s="8">
        <f t="shared" si="3"/>
        <v>-100</v>
      </c>
      <c r="O40" s="8">
        <f t="shared" si="4"/>
        <v>0</v>
      </c>
      <c r="P40" s="8">
        <f t="shared" si="5"/>
        <v>0</v>
      </c>
    </row>
    <row r="41" spans="1:16" ht="30.6" customHeight="1" x14ac:dyDescent="0.2">
      <c r="A41" s="102">
        <f>Startliste!A41</f>
        <v>40</v>
      </c>
      <c r="B41" s="103" t="str">
        <f>Startliste!B41</f>
        <v>AL</v>
      </c>
      <c r="C41" s="102">
        <f>Startliste!C41</f>
        <v>0</v>
      </c>
      <c r="D41" s="103">
        <f>Startliste!E41</f>
        <v>0</v>
      </c>
      <c r="E41" s="89">
        <f>Startliste!F41</f>
        <v>0</v>
      </c>
      <c r="F41" s="104">
        <f>Startliste!G41</f>
        <v>0</v>
      </c>
      <c r="G41" s="105">
        <f>IF((C41=1),Idealtider!$K$19,IF((C41=2),Idealtider!$L$19,IF((C41=3),Idealtider!$M$19,IF((C41=4),Idealtider!$N$19,))))</f>
        <v>0</v>
      </c>
      <c r="H41" s="106"/>
      <c r="I41" s="106"/>
      <c r="J41" s="106"/>
      <c r="K41" s="107"/>
      <c r="L41" s="108"/>
      <c r="M41" s="109"/>
      <c r="N41" s="8">
        <f t="shared" si="3"/>
        <v>-100</v>
      </c>
      <c r="O41" s="8">
        <f t="shared" si="4"/>
        <v>0</v>
      </c>
      <c r="P41" s="8">
        <f t="shared" si="5"/>
        <v>0</v>
      </c>
    </row>
    <row r="42" spans="1:16" ht="30.6" customHeight="1" x14ac:dyDescent="0.2">
      <c r="A42" s="102">
        <f>Startliste!A42</f>
        <v>41</v>
      </c>
      <c r="B42" s="103" t="str">
        <f>Startliste!B42</f>
        <v>AL</v>
      </c>
      <c r="C42" s="102">
        <f>Startliste!C42</f>
        <v>0</v>
      </c>
      <c r="D42" s="103">
        <f>Startliste!E42</f>
        <v>0</v>
      </c>
      <c r="E42" s="89">
        <f>Startliste!F42</f>
        <v>0</v>
      </c>
      <c r="F42" s="104">
        <f>Startliste!G42</f>
        <v>0</v>
      </c>
      <c r="G42" s="105">
        <f>IF((C42=1),Idealtider!$K$19,IF((C42=2),Idealtider!$L$19,IF((C42=3),Idealtider!$M$19,IF((C42=4),Idealtider!$N$19,))))</f>
        <v>0</v>
      </c>
      <c r="H42" s="106"/>
      <c r="I42" s="106"/>
      <c r="J42" s="106"/>
      <c r="K42" s="107"/>
      <c r="L42" s="108"/>
      <c r="M42" s="109"/>
      <c r="N42" s="8">
        <f t="shared" si="3"/>
        <v>-100</v>
      </c>
      <c r="O42" s="8">
        <f t="shared" si="4"/>
        <v>0</v>
      </c>
      <c r="P42" s="8">
        <f t="shared" si="5"/>
        <v>0</v>
      </c>
    </row>
    <row r="43" spans="1:16" ht="30.6" customHeight="1" x14ac:dyDescent="0.2">
      <c r="A43" s="102">
        <f>Startliste!A43</f>
        <v>42</v>
      </c>
      <c r="B43" s="103" t="str">
        <f>Startliste!B43</f>
        <v>AL</v>
      </c>
      <c r="C43" s="102">
        <f>Startliste!C43</f>
        <v>0</v>
      </c>
      <c r="D43" s="103">
        <f>Startliste!E43</f>
        <v>0</v>
      </c>
      <c r="E43" s="89">
        <f>Startliste!F43</f>
        <v>0</v>
      </c>
      <c r="F43" s="104">
        <f>Startliste!G43</f>
        <v>0</v>
      </c>
      <c r="G43" s="105">
        <f>IF((C43=1),Idealtider!$K$19,IF((C43=2),Idealtider!$L$19,IF((C43=3),Idealtider!$M$19,IF((C43=4),Idealtider!$N$19,))))</f>
        <v>0</v>
      </c>
      <c r="H43" s="106"/>
      <c r="I43" s="106"/>
      <c r="J43" s="106"/>
      <c r="K43" s="107"/>
      <c r="L43" s="108"/>
      <c r="M43" s="109"/>
      <c r="N43" s="8">
        <f t="shared" si="3"/>
        <v>-100</v>
      </c>
      <c r="O43" s="8">
        <f t="shared" si="4"/>
        <v>0</v>
      </c>
      <c r="P43" s="8">
        <f t="shared" si="5"/>
        <v>0</v>
      </c>
    </row>
    <row r="44" spans="1:16" ht="30.6" customHeight="1" x14ac:dyDescent="0.2">
      <c r="A44" s="102">
        <f>Startliste!A44</f>
        <v>43</v>
      </c>
      <c r="B44" s="103" t="str">
        <f>Startliste!B44</f>
        <v>AL</v>
      </c>
      <c r="C44" s="102">
        <f>Startliste!C44</f>
        <v>0</v>
      </c>
      <c r="D44" s="103">
        <f>Startliste!E44</f>
        <v>0</v>
      </c>
      <c r="E44" s="89">
        <f>Startliste!F44</f>
        <v>0</v>
      </c>
      <c r="F44" s="104">
        <f>Startliste!G44</f>
        <v>0</v>
      </c>
      <c r="G44" s="105">
        <f>IF((C44=1),Idealtider!$K$19,IF((C44=2),Idealtider!$L$19,IF((C44=3),Idealtider!$M$19,IF((C44=4),Idealtider!$N$19,))))</f>
        <v>0</v>
      </c>
      <c r="H44" s="106"/>
      <c r="I44" s="106"/>
      <c r="J44" s="106"/>
      <c r="K44" s="107"/>
      <c r="L44" s="108"/>
      <c r="M44" s="109"/>
      <c r="N44" s="8">
        <f t="shared" si="3"/>
        <v>-100</v>
      </c>
      <c r="O44" s="8">
        <f t="shared" si="4"/>
        <v>0</v>
      </c>
      <c r="P44" s="8">
        <f t="shared" si="5"/>
        <v>0</v>
      </c>
    </row>
    <row r="45" spans="1:16" ht="30.6" customHeight="1" x14ac:dyDescent="0.2">
      <c r="A45" s="102">
        <f>Startliste!A45</f>
        <v>44</v>
      </c>
      <c r="B45" s="103" t="str">
        <f>Startliste!B45</f>
        <v>AL</v>
      </c>
      <c r="C45" s="102">
        <f>Startliste!C45</f>
        <v>0</v>
      </c>
      <c r="D45" s="103">
        <f>Startliste!E45</f>
        <v>0</v>
      </c>
      <c r="E45" s="89">
        <f>Startliste!F45</f>
        <v>0</v>
      </c>
      <c r="F45" s="104">
        <f>Startliste!G45</f>
        <v>0</v>
      </c>
      <c r="G45" s="105">
        <f>IF((C45=1),Idealtider!$K$19,IF((C45=2),Idealtider!$L$19,IF((C45=3),Idealtider!$M$19,IF((C45=4),Idealtider!$N$19,))))</f>
        <v>0</v>
      </c>
      <c r="H45" s="106"/>
      <c r="I45" s="106"/>
      <c r="J45" s="106"/>
      <c r="K45" s="107"/>
      <c r="L45" s="108"/>
      <c r="M45" s="109"/>
      <c r="N45" s="8">
        <f t="shared" si="3"/>
        <v>-100</v>
      </c>
      <c r="O45" s="8">
        <f t="shared" si="4"/>
        <v>0</v>
      </c>
      <c r="P45" s="8">
        <f t="shared" si="5"/>
        <v>0</v>
      </c>
    </row>
    <row r="46" spans="1:16" ht="30.6" customHeight="1" x14ac:dyDescent="0.2">
      <c r="A46" s="102">
        <f>Startliste!A46</f>
        <v>45</v>
      </c>
      <c r="B46" s="103" t="str">
        <f>Startliste!B46</f>
        <v>AL</v>
      </c>
      <c r="C46" s="102">
        <f>Startliste!C46</f>
        <v>0</v>
      </c>
      <c r="D46" s="103">
        <f>Startliste!E46</f>
        <v>0</v>
      </c>
      <c r="E46" s="89">
        <f>Startliste!F46</f>
        <v>0</v>
      </c>
      <c r="F46" s="104">
        <f>Startliste!G46</f>
        <v>0</v>
      </c>
      <c r="G46" s="105">
        <f>IF((C46=1),Idealtider!$K$19,IF((C46=2),Idealtider!$L$19,IF((C46=3),Idealtider!$M$19,IF((C46=4),Idealtider!$N$19,))))</f>
        <v>0</v>
      </c>
      <c r="H46" s="106"/>
      <c r="I46" s="106"/>
      <c r="J46" s="106"/>
      <c r="K46" s="107"/>
      <c r="L46" s="108"/>
      <c r="M46" s="109"/>
      <c r="N46" s="8">
        <f t="shared" si="3"/>
        <v>-100</v>
      </c>
      <c r="O46" s="8">
        <f t="shared" si="4"/>
        <v>0</v>
      </c>
      <c r="P46" s="8">
        <f t="shared" si="5"/>
        <v>0</v>
      </c>
    </row>
    <row r="47" spans="1:16" ht="30.6" customHeight="1" x14ac:dyDescent="0.2">
      <c r="A47" s="102">
        <f>Startliste!A47</f>
        <v>46</v>
      </c>
      <c r="B47" s="103" t="str">
        <f>Startliste!B47</f>
        <v>AL</v>
      </c>
      <c r="C47" s="102">
        <f>Startliste!C47</f>
        <v>0</v>
      </c>
      <c r="D47" s="103">
        <f>Startliste!E47</f>
        <v>0</v>
      </c>
      <c r="E47" s="89">
        <f>Startliste!F47</f>
        <v>0</v>
      </c>
      <c r="F47" s="104">
        <f>Startliste!G47</f>
        <v>0</v>
      </c>
      <c r="G47" s="105">
        <f>IF((C47=1),Idealtider!$K$19,IF((C47=2),Idealtider!$L$19,IF((C47=3),Idealtider!$M$19,IF((C47=4),Idealtider!$N$19,))))</f>
        <v>0</v>
      </c>
      <c r="H47" s="106"/>
      <c r="I47" s="106"/>
      <c r="J47" s="106"/>
      <c r="K47" s="107"/>
      <c r="L47" s="108"/>
      <c r="M47" s="109"/>
      <c r="N47" s="8">
        <f t="shared" si="3"/>
        <v>-100</v>
      </c>
      <c r="O47" s="8">
        <f t="shared" si="4"/>
        <v>0</v>
      </c>
      <c r="P47" s="8">
        <f t="shared" si="5"/>
        <v>0</v>
      </c>
    </row>
    <row r="48" spans="1:16" ht="30.6" customHeight="1" x14ac:dyDescent="0.2">
      <c r="A48" s="102">
        <f>Startliste!A48</f>
        <v>47</v>
      </c>
      <c r="B48" s="103" t="str">
        <f>Startliste!B48</f>
        <v>AL</v>
      </c>
      <c r="C48" s="102">
        <f>Startliste!C48</f>
        <v>0</v>
      </c>
      <c r="D48" s="103">
        <f>Startliste!E48</f>
        <v>0</v>
      </c>
      <c r="E48" s="89">
        <f>Startliste!F48</f>
        <v>0</v>
      </c>
      <c r="F48" s="104">
        <f>Startliste!G48</f>
        <v>0</v>
      </c>
      <c r="G48" s="105">
        <f>IF((C48=1),Idealtider!$K$19,IF((C48=2),Idealtider!$L$19,IF((C48=3),Idealtider!$M$19,IF((C48=4),Idealtider!$N$19,))))</f>
        <v>0</v>
      </c>
      <c r="H48" s="106"/>
      <c r="I48" s="106"/>
      <c r="J48" s="106"/>
      <c r="K48" s="107"/>
      <c r="L48" s="108"/>
      <c r="M48" s="109"/>
      <c r="N48" s="8">
        <f t="shared" si="3"/>
        <v>-100</v>
      </c>
      <c r="O48" s="8">
        <f t="shared" si="4"/>
        <v>0</v>
      </c>
      <c r="P48" s="8">
        <f t="shared" si="5"/>
        <v>0</v>
      </c>
    </row>
    <row r="49" spans="1:16" ht="30.6" customHeight="1" x14ac:dyDescent="0.2">
      <c r="A49" s="102">
        <f>Startliste!A49</f>
        <v>48</v>
      </c>
      <c r="B49" s="103" t="str">
        <f>Startliste!B49</f>
        <v>AL</v>
      </c>
      <c r="C49" s="102">
        <f>Startliste!C49</f>
        <v>0</v>
      </c>
      <c r="D49" s="103">
        <f>Startliste!E49</f>
        <v>0</v>
      </c>
      <c r="E49" s="89">
        <f>Startliste!F49</f>
        <v>0</v>
      </c>
      <c r="F49" s="104">
        <f>Startliste!G49</f>
        <v>0</v>
      </c>
      <c r="G49" s="105">
        <f>IF((C49=1),Idealtider!$K$19,IF((C49=2),Idealtider!$L$19,IF((C49=3),Idealtider!$M$19,IF((C49=4),Idealtider!$N$19,))))</f>
        <v>0</v>
      </c>
      <c r="H49" s="106"/>
      <c r="I49" s="106"/>
      <c r="J49" s="106"/>
      <c r="K49" s="107"/>
      <c r="L49" s="108"/>
      <c r="M49" s="109"/>
      <c r="N49" s="8">
        <f t="shared" si="3"/>
        <v>-100</v>
      </c>
      <c r="O49" s="8">
        <f t="shared" si="4"/>
        <v>0</v>
      </c>
      <c r="P49" s="8">
        <f t="shared" si="5"/>
        <v>0</v>
      </c>
    </row>
    <row r="50" spans="1:16" ht="30.6" customHeight="1" x14ac:dyDescent="0.2">
      <c r="A50" s="102">
        <f>Startliste!A50</f>
        <v>49</v>
      </c>
      <c r="B50" s="103" t="str">
        <f>Startliste!B50</f>
        <v>AL</v>
      </c>
      <c r="C50" s="102">
        <f>Startliste!C50</f>
        <v>0</v>
      </c>
      <c r="D50" s="103">
        <f>Startliste!E50</f>
        <v>0</v>
      </c>
      <c r="E50" s="89">
        <f>Startliste!F50</f>
        <v>0</v>
      </c>
      <c r="F50" s="104">
        <f>Startliste!G50</f>
        <v>0</v>
      </c>
      <c r="G50" s="105">
        <f>IF((C50=1),Idealtider!$K$19,IF((C50=2),Idealtider!$L$19,IF((C50=3),Idealtider!$M$19,IF((C50=4),Idealtider!$N$19,))))</f>
        <v>0</v>
      </c>
      <c r="H50" s="106"/>
      <c r="I50" s="106"/>
      <c r="J50" s="106"/>
      <c r="K50" s="107"/>
      <c r="L50" s="108"/>
      <c r="M50" s="109"/>
      <c r="N50" s="8">
        <f t="shared" si="3"/>
        <v>-100</v>
      </c>
      <c r="O50" s="8">
        <f t="shared" si="4"/>
        <v>0</v>
      </c>
      <c r="P50" s="8">
        <f t="shared" si="5"/>
        <v>0</v>
      </c>
    </row>
    <row r="51" spans="1:16" ht="30.6" customHeight="1" x14ac:dyDescent="0.2">
      <c r="A51" s="102">
        <f>Startliste!A51</f>
        <v>50</v>
      </c>
      <c r="B51" s="103" t="str">
        <f>Startliste!B51</f>
        <v>AL</v>
      </c>
      <c r="C51" s="102">
        <f>Startliste!C51</f>
        <v>0</v>
      </c>
      <c r="D51" s="103">
        <f>Startliste!E51</f>
        <v>0</v>
      </c>
      <c r="E51" s="89">
        <f>Startliste!F51</f>
        <v>0</v>
      </c>
      <c r="F51" s="104">
        <f>Startliste!G51</f>
        <v>0</v>
      </c>
      <c r="G51" s="105">
        <f>IF((C51=1),Idealtider!$K$19,IF((C51=2),Idealtider!$L$19,IF((C51=3),Idealtider!$M$19,IF((C51=4),Idealtider!$N$19,))))</f>
        <v>0</v>
      </c>
      <c r="H51" s="106"/>
      <c r="I51" s="106"/>
      <c r="J51" s="106"/>
      <c r="K51" s="107"/>
      <c r="L51" s="108"/>
      <c r="M51" s="109"/>
      <c r="N51" s="8">
        <f t="shared" si="3"/>
        <v>-100</v>
      </c>
      <c r="O51" s="8">
        <f t="shared" si="4"/>
        <v>0</v>
      </c>
      <c r="P51" s="8">
        <f t="shared" si="5"/>
        <v>0</v>
      </c>
    </row>
    <row r="52" spans="1:16" ht="30.6" customHeight="1" x14ac:dyDescent="0.2">
      <c r="A52" s="102">
        <f>Startliste!A52</f>
        <v>51</v>
      </c>
      <c r="B52" s="103" t="str">
        <f>Startliste!B52</f>
        <v>AL</v>
      </c>
      <c r="C52" s="102">
        <f>Startliste!C52</f>
        <v>0</v>
      </c>
      <c r="D52" s="103">
        <f>Startliste!E52</f>
        <v>0</v>
      </c>
      <c r="E52" s="89">
        <f>Startliste!F52</f>
        <v>0</v>
      </c>
      <c r="F52" s="104">
        <f>Startliste!G52</f>
        <v>0</v>
      </c>
      <c r="G52" s="105">
        <f>IF((C52=1),Idealtider!$K$19,IF((C52=2),Idealtider!$L$19,IF((C52=3),Idealtider!$M$19,IF((C52=4),Idealtider!$N$19,))))</f>
        <v>0</v>
      </c>
      <c r="H52" s="106"/>
      <c r="I52" s="106"/>
      <c r="J52" s="106"/>
      <c r="K52" s="107"/>
      <c r="L52" s="108"/>
      <c r="M52" s="109"/>
      <c r="N52" s="8">
        <f t="shared" si="3"/>
        <v>-100</v>
      </c>
      <c r="O52" s="8">
        <f t="shared" si="4"/>
        <v>0</v>
      </c>
      <c r="P52" s="8">
        <f t="shared" si="5"/>
        <v>0</v>
      </c>
    </row>
    <row r="53" spans="1:16" ht="30.6" customHeight="1" x14ac:dyDescent="0.2">
      <c r="A53" s="102">
        <f>Startliste!A53</f>
        <v>52</v>
      </c>
      <c r="B53" s="103" t="str">
        <f>Startliste!B53</f>
        <v>AL</v>
      </c>
      <c r="C53" s="102">
        <f>Startliste!C53</f>
        <v>0</v>
      </c>
      <c r="D53" s="103">
        <f>Startliste!E53</f>
        <v>0</v>
      </c>
      <c r="E53" s="89">
        <f>Startliste!F53</f>
        <v>0</v>
      </c>
      <c r="F53" s="104">
        <f>Startliste!G53</f>
        <v>0</v>
      </c>
      <c r="G53" s="105">
        <f>IF((C53=1),Idealtider!$K$19,IF((C53=2),Idealtider!$L$19,IF((C53=3),Idealtider!$M$19,IF((C53=4),Idealtider!$N$19,))))</f>
        <v>0</v>
      </c>
      <c r="H53" s="106"/>
      <c r="I53" s="106"/>
      <c r="J53" s="106"/>
      <c r="K53" s="107"/>
      <c r="L53" s="108"/>
      <c r="M53" s="109"/>
      <c r="N53" s="8">
        <f t="shared" si="3"/>
        <v>-100</v>
      </c>
      <c r="O53" s="8">
        <f t="shared" si="4"/>
        <v>0</v>
      </c>
      <c r="P53" s="8">
        <f t="shared" si="5"/>
        <v>0</v>
      </c>
    </row>
    <row r="54" spans="1:16" ht="30.6" customHeight="1" x14ac:dyDescent="0.2">
      <c r="A54" s="102">
        <f>Startliste!A54</f>
        <v>53</v>
      </c>
      <c r="B54" s="103" t="str">
        <f>Startliste!B54</f>
        <v>AL</v>
      </c>
      <c r="C54" s="102">
        <f>Startliste!C54</f>
        <v>0</v>
      </c>
      <c r="D54" s="103">
        <f>Startliste!E54</f>
        <v>0</v>
      </c>
      <c r="E54" s="89">
        <f>Startliste!F54</f>
        <v>0</v>
      </c>
      <c r="F54" s="104">
        <f>Startliste!G54</f>
        <v>0</v>
      </c>
      <c r="G54" s="105">
        <f>IF((C54=1),Idealtider!$K$19,IF((C54=2),Idealtider!$L$19,IF((C54=3),Idealtider!$M$19,IF((C54=4),Idealtider!$N$19,))))</f>
        <v>0</v>
      </c>
      <c r="H54" s="106"/>
      <c r="I54" s="106"/>
      <c r="J54" s="106"/>
      <c r="K54" s="107"/>
      <c r="L54" s="108"/>
      <c r="M54" s="109"/>
      <c r="N54" s="8">
        <f t="shared" si="3"/>
        <v>-100</v>
      </c>
      <c r="O54" s="8">
        <f t="shared" si="4"/>
        <v>0</v>
      </c>
      <c r="P54" s="8">
        <f t="shared" si="5"/>
        <v>0</v>
      </c>
    </row>
    <row r="55" spans="1:16" ht="30.6" customHeight="1" x14ac:dyDescent="0.2">
      <c r="A55" s="102">
        <f>Startliste!A55</f>
        <v>54</v>
      </c>
      <c r="B55" s="103" t="str">
        <f>Startliste!B55</f>
        <v>AL</v>
      </c>
      <c r="C55" s="102">
        <f>Startliste!C55</f>
        <v>0</v>
      </c>
      <c r="D55" s="103">
        <f>Startliste!E55</f>
        <v>0</v>
      </c>
      <c r="E55" s="89">
        <f>Startliste!F55</f>
        <v>0</v>
      </c>
      <c r="F55" s="104">
        <f>Startliste!G55</f>
        <v>0</v>
      </c>
      <c r="G55" s="105">
        <f>IF((C55=1),Idealtider!$K$19,IF((C55=2),Idealtider!$L$19,IF((C55=3),Idealtider!$M$19,IF((C55=4),Idealtider!$N$19,))))</f>
        <v>0</v>
      </c>
      <c r="H55" s="106"/>
      <c r="I55" s="106"/>
      <c r="J55" s="106"/>
      <c r="K55" s="107"/>
      <c r="L55" s="108"/>
      <c r="M55" s="109"/>
      <c r="N55" s="8">
        <f t="shared" si="3"/>
        <v>-100</v>
      </c>
      <c r="O55" s="8">
        <f t="shared" si="4"/>
        <v>0</v>
      </c>
      <c r="P55" s="8">
        <f t="shared" si="5"/>
        <v>0</v>
      </c>
    </row>
    <row r="56" spans="1:16" ht="30.6" customHeight="1" x14ac:dyDescent="0.2">
      <c r="A56" s="102">
        <f>Startliste!A56</f>
        <v>55</v>
      </c>
      <c r="B56" s="103" t="str">
        <f>Startliste!B56</f>
        <v>AL</v>
      </c>
      <c r="C56" s="102">
        <f>Startliste!C56</f>
        <v>0</v>
      </c>
      <c r="D56" s="103">
        <f>Startliste!E56</f>
        <v>0</v>
      </c>
      <c r="E56" s="89">
        <f>Startliste!F56</f>
        <v>0</v>
      </c>
      <c r="F56" s="104">
        <f>Startliste!G56</f>
        <v>0</v>
      </c>
      <c r="G56" s="105">
        <f>IF((C56=1),Idealtider!$K$19,IF((C56=2),Idealtider!$L$19,IF((C56=3),Idealtider!$M$19,IF((C56=4),Idealtider!$N$19,))))</f>
        <v>0</v>
      </c>
      <c r="H56" s="106"/>
      <c r="I56" s="106"/>
      <c r="J56" s="106"/>
      <c r="K56" s="107"/>
      <c r="L56" s="108"/>
      <c r="M56" s="109"/>
      <c r="N56" s="8">
        <f t="shared" si="3"/>
        <v>-100</v>
      </c>
      <c r="O56" s="8">
        <f t="shared" si="4"/>
        <v>0</v>
      </c>
      <c r="P56" s="8">
        <f t="shared" si="5"/>
        <v>0</v>
      </c>
    </row>
    <row r="57" spans="1:16" ht="30.6" customHeight="1" x14ac:dyDescent="0.2">
      <c r="A57" s="102">
        <f>Startliste!A57</f>
        <v>56</v>
      </c>
      <c r="B57" s="103" t="str">
        <f>Startliste!B57</f>
        <v>AL</v>
      </c>
      <c r="C57" s="102">
        <f>Startliste!C57</f>
        <v>0</v>
      </c>
      <c r="D57" s="103">
        <f>Startliste!E57</f>
        <v>0</v>
      </c>
      <c r="E57" s="89">
        <f>Startliste!F57</f>
        <v>0</v>
      </c>
      <c r="F57" s="104">
        <f>Startliste!G57</f>
        <v>0</v>
      </c>
      <c r="G57" s="105">
        <f>IF((C57=1),Idealtider!$K$19,IF((C57=2),Idealtider!$L$19,IF((C57=3),Idealtider!$M$19,IF((C57=4),Idealtider!$N$19,))))</f>
        <v>0</v>
      </c>
      <c r="H57" s="106"/>
      <c r="I57" s="106"/>
      <c r="J57" s="106"/>
      <c r="K57" s="107"/>
      <c r="L57" s="108"/>
      <c r="M57" s="109"/>
      <c r="N57" s="8">
        <f t="shared" si="3"/>
        <v>-100</v>
      </c>
      <c r="O57" s="8">
        <f t="shared" si="4"/>
        <v>0</v>
      </c>
      <c r="P57" s="8">
        <f t="shared" si="5"/>
        <v>0</v>
      </c>
    </row>
    <row r="58" spans="1:16" ht="30.6" customHeight="1" x14ac:dyDescent="0.2">
      <c r="A58" s="102">
        <f>Startliste!A58</f>
        <v>57</v>
      </c>
      <c r="B58" s="103" t="str">
        <f>Startliste!B58</f>
        <v>AL</v>
      </c>
      <c r="C58" s="102">
        <f>Startliste!C58</f>
        <v>0</v>
      </c>
      <c r="D58" s="103">
        <f>Startliste!E58</f>
        <v>0</v>
      </c>
      <c r="E58" s="89">
        <f>Startliste!F58</f>
        <v>0</v>
      </c>
      <c r="F58" s="104">
        <f>Startliste!G58</f>
        <v>0</v>
      </c>
      <c r="G58" s="105">
        <f>IF((C58=1),Idealtider!$K$19,IF((C58=2),Idealtider!$L$19,IF((C58=3),Idealtider!$M$19,IF((C58=4),Idealtider!$N$19,))))</f>
        <v>0</v>
      </c>
      <c r="H58" s="106"/>
      <c r="I58" s="106"/>
      <c r="J58" s="106"/>
      <c r="K58" s="107"/>
      <c r="L58" s="108"/>
      <c r="M58" s="109"/>
      <c r="N58" s="8">
        <f t="shared" si="3"/>
        <v>-100</v>
      </c>
      <c r="O58" s="8">
        <f t="shared" si="4"/>
        <v>0</v>
      </c>
      <c r="P58" s="8">
        <f t="shared" si="5"/>
        <v>0</v>
      </c>
    </row>
    <row r="59" spans="1:16" ht="30.6" customHeight="1" x14ac:dyDescent="0.2">
      <c r="A59" s="102">
        <f>Startliste!A59</f>
        <v>58</v>
      </c>
      <c r="B59" s="103" t="str">
        <f>Startliste!B59</f>
        <v>AL</v>
      </c>
      <c r="C59" s="102">
        <f>Startliste!C59</f>
        <v>0</v>
      </c>
      <c r="D59" s="103">
        <f>Startliste!E59</f>
        <v>0</v>
      </c>
      <c r="E59" s="89">
        <f>Startliste!F59</f>
        <v>0</v>
      </c>
      <c r="F59" s="104">
        <f>Startliste!G59</f>
        <v>0</v>
      </c>
      <c r="G59" s="105">
        <f>IF((C59=1),Idealtider!$K$19,IF((C59=2),Idealtider!$L$19,IF((C59=3),Idealtider!$M$19,IF((C59=4),Idealtider!$N$19,))))</f>
        <v>0</v>
      </c>
      <c r="H59" s="106"/>
      <c r="I59" s="106"/>
      <c r="J59" s="106"/>
      <c r="K59" s="107"/>
      <c r="L59" s="108"/>
      <c r="M59" s="109"/>
      <c r="N59" s="8">
        <f t="shared" si="3"/>
        <v>-100</v>
      </c>
      <c r="O59" s="8">
        <f t="shared" si="4"/>
        <v>0</v>
      </c>
      <c r="P59" s="8">
        <f t="shared" si="5"/>
        <v>0</v>
      </c>
    </row>
    <row r="60" spans="1:16" ht="30.6" customHeight="1" x14ac:dyDescent="0.2">
      <c r="A60" s="102">
        <f>Startliste!A60</f>
        <v>59</v>
      </c>
      <c r="B60" s="103" t="str">
        <f>Startliste!B60</f>
        <v>AL</v>
      </c>
      <c r="C60" s="102">
        <f>Startliste!C60</f>
        <v>0</v>
      </c>
      <c r="D60" s="103">
        <f>Startliste!E60</f>
        <v>0</v>
      </c>
      <c r="E60" s="89">
        <f>Startliste!F60</f>
        <v>0</v>
      </c>
      <c r="F60" s="104">
        <f>Startliste!G60</f>
        <v>0</v>
      </c>
      <c r="G60" s="105">
        <f>IF((C60=1),Idealtider!$K$19,IF((C60=2),Idealtider!$L$19,IF((C60=3),Idealtider!$M$19,IF((C60=4),Idealtider!$N$19,))))</f>
        <v>0</v>
      </c>
      <c r="H60" s="106"/>
      <c r="I60" s="106"/>
      <c r="J60" s="106"/>
      <c r="K60" s="107"/>
      <c r="L60" s="108"/>
      <c r="M60" s="109"/>
      <c r="N60" s="8">
        <f t="shared" si="3"/>
        <v>-100</v>
      </c>
      <c r="O60" s="8">
        <f t="shared" si="4"/>
        <v>0</v>
      </c>
      <c r="P60" s="8">
        <f t="shared" si="5"/>
        <v>0</v>
      </c>
    </row>
    <row r="61" spans="1:16" ht="30.6" customHeight="1" x14ac:dyDescent="0.2">
      <c r="A61" s="102">
        <f>Startliste!A61</f>
        <v>60</v>
      </c>
      <c r="B61" s="103" t="str">
        <f>Startliste!B61</f>
        <v>AL</v>
      </c>
      <c r="C61" s="102">
        <f>Startliste!C61</f>
        <v>0</v>
      </c>
      <c r="D61" s="103">
        <f>Startliste!E61</f>
        <v>0</v>
      </c>
      <c r="E61" s="89">
        <f>Startliste!F61</f>
        <v>0</v>
      </c>
      <c r="F61" s="104">
        <f>Startliste!G61</f>
        <v>0</v>
      </c>
      <c r="G61" s="105">
        <f>IF((C61=1),Idealtider!$K$19,IF((C61=2),Idealtider!$L$19,IF((C61=3),Idealtider!$M$19,IF((C61=4),Idealtider!$N$19,))))</f>
        <v>0</v>
      </c>
      <c r="H61" s="106"/>
      <c r="I61" s="106"/>
      <c r="J61" s="106"/>
      <c r="K61" s="107"/>
      <c r="L61" s="108"/>
      <c r="M61" s="109"/>
      <c r="N61" s="8">
        <f t="shared" si="3"/>
        <v>-100</v>
      </c>
      <c r="O61" s="8">
        <f t="shared" si="4"/>
        <v>0</v>
      </c>
      <c r="P61" s="8">
        <f t="shared" si="5"/>
        <v>0</v>
      </c>
    </row>
    <row r="62" spans="1:16" ht="30.6" customHeight="1" x14ac:dyDescent="0.2">
      <c r="A62" s="102">
        <f>Startliste!A62</f>
        <v>61</v>
      </c>
      <c r="B62" s="103" t="str">
        <f>Startliste!B62</f>
        <v>AL</v>
      </c>
      <c r="C62" s="102">
        <f>Startliste!C62</f>
        <v>0</v>
      </c>
      <c r="D62" s="103">
        <f>Startliste!E62</f>
        <v>0</v>
      </c>
      <c r="E62" s="89">
        <f>Startliste!F62</f>
        <v>0</v>
      </c>
      <c r="F62" s="104">
        <f>Startliste!G62</f>
        <v>0</v>
      </c>
      <c r="G62" s="105">
        <f>IF((C62=1),Idealtider!$K$19,IF((C62=2),Idealtider!$L$19,IF((C62=3),Idealtider!$M$19,IF((C62=4),Idealtider!$N$19,))))</f>
        <v>0</v>
      </c>
      <c r="H62" s="106"/>
      <c r="I62" s="106"/>
      <c r="J62" s="106"/>
      <c r="K62" s="107"/>
      <c r="L62" s="108"/>
      <c r="M62" s="109"/>
      <c r="N62" s="8">
        <f t="shared" si="3"/>
        <v>-100</v>
      </c>
      <c r="O62" s="8">
        <f t="shared" si="4"/>
        <v>0</v>
      </c>
      <c r="P62" s="8">
        <f t="shared" si="5"/>
        <v>0</v>
      </c>
    </row>
    <row r="63" spans="1:16" ht="30.6" customHeight="1" x14ac:dyDescent="0.2">
      <c r="A63" s="102">
        <f>Startliste!A63</f>
        <v>62</v>
      </c>
      <c r="B63" s="103" t="str">
        <f>Startliste!B63</f>
        <v>AL</v>
      </c>
      <c r="C63" s="102">
        <f>Startliste!C63</f>
        <v>0</v>
      </c>
      <c r="D63" s="103">
        <f>Startliste!E63</f>
        <v>0</v>
      </c>
      <c r="E63" s="89">
        <f>Startliste!F63</f>
        <v>0</v>
      </c>
      <c r="F63" s="104">
        <f>Startliste!G63</f>
        <v>0</v>
      </c>
      <c r="G63" s="105">
        <f>IF((C63=1),Idealtider!$K$19,IF((C63=2),Idealtider!$L$19,IF((C63=3),Idealtider!$M$19,IF((C63=4),Idealtider!$N$19,))))</f>
        <v>0</v>
      </c>
      <c r="H63" s="106"/>
      <c r="I63" s="106"/>
      <c r="J63" s="106"/>
      <c r="K63" s="107"/>
      <c r="L63" s="108"/>
      <c r="M63" s="109"/>
      <c r="N63" s="8">
        <f t="shared" si="3"/>
        <v>-100</v>
      </c>
      <c r="O63" s="8">
        <f t="shared" si="4"/>
        <v>0</v>
      </c>
      <c r="P63" s="8">
        <f t="shared" si="5"/>
        <v>0</v>
      </c>
    </row>
    <row r="64" spans="1:16" ht="30.6" customHeight="1" x14ac:dyDescent="0.2">
      <c r="A64" s="102">
        <f>Startliste!A64</f>
        <v>63</v>
      </c>
      <c r="B64" s="103" t="str">
        <f>Startliste!B64</f>
        <v>AL</v>
      </c>
      <c r="C64" s="102">
        <f>Startliste!C64</f>
        <v>0</v>
      </c>
      <c r="D64" s="103">
        <f>Startliste!E64</f>
        <v>0</v>
      </c>
      <c r="E64" s="89">
        <f>Startliste!F64</f>
        <v>0</v>
      </c>
      <c r="F64" s="104">
        <f>Startliste!G64</f>
        <v>0</v>
      </c>
      <c r="G64" s="105">
        <f>IF((C64=1),Idealtider!$K$19,IF((C64=2),Idealtider!$L$19,IF((C64=3),Idealtider!$M$19,IF((C64=4),Idealtider!$N$19,))))</f>
        <v>0</v>
      </c>
      <c r="H64" s="106"/>
      <c r="I64" s="106"/>
      <c r="J64" s="106"/>
      <c r="K64" s="107"/>
      <c r="L64" s="108"/>
      <c r="M64" s="109"/>
      <c r="N64" s="8">
        <f t="shared" si="3"/>
        <v>-100</v>
      </c>
      <c r="O64" s="8">
        <f t="shared" si="4"/>
        <v>0</v>
      </c>
      <c r="P64" s="8">
        <f t="shared" si="5"/>
        <v>0</v>
      </c>
    </row>
    <row r="65" spans="1:16" ht="30.6" customHeight="1" x14ac:dyDescent="0.2">
      <c r="A65" s="102">
        <f>Startliste!A65</f>
        <v>64</v>
      </c>
      <c r="B65" s="103" t="str">
        <f>Startliste!B65</f>
        <v>AL</v>
      </c>
      <c r="C65" s="102">
        <f>Startliste!C65</f>
        <v>0</v>
      </c>
      <c r="D65" s="103">
        <f>Startliste!E65</f>
        <v>0</v>
      </c>
      <c r="E65" s="89">
        <f>Startliste!F65</f>
        <v>0</v>
      </c>
      <c r="F65" s="104">
        <f>Startliste!G65</f>
        <v>0</v>
      </c>
      <c r="G65" s="105">
        <f>IF((C65=1),Idealtider!$K$19,IF((C65=2),Idealtider!$L$19,IF((C65=3),Idealtider!$M$19,IF((C65=4),Idealtider!$N$19,))))</f>
        <v>0</v>
      </c>
      <c r="H65" s="106"/>
      <c r="I65" s="106"/>
      <c r="J65" s="106"/>
      <c r="K65" s="107"/>
      <c r="L65" s="108"/>
      <c r="M65" s="109"/>
      <c r="N65" s="8">
        <f t="shared" si="3"/>
        <v>-100</v>
      </c>
      <c r="O65" s="8">
        <f t="shared" si="4"/>
        <v>0</v>
      </c>
      <c r="P65" s="8">
        <f t="shared" si="5"/>
        <v>0</v>
      </c>
    </row>
    <row r="66" spans="1:16" ht="30.6" customHeight="1" x14ac:dyDescent="0.2">
      <c r="A66" s="102">
        <f>Startliste!A66</f>
        <v>65</v>
      </c>
      <c r="B66" s="103" t="str">
        <f>Startliste!B66</f>
        <v>AL</v>
      </c>
      <c r="C66" s="102">
        <f>Startliste!C66</f>
        <v>0</v>
      </c>
      <c r="D66" s="103">
        <f>Startliste!E66</f>
        <v>0</v>
      </c>
      <c r="E66" s="89">
        <f>Startliste!F66</f>
        <v>0</v>
      </c>
      <c r="F66" s="104">
        <f>Startliste!G66</f>
        <v>0</v>
      </c>
      <c r="G66" s="105">
        <f>IF((C66=1),Idealtider!$K$19,IF((C66=2),Idealtider!$L$19,IF((C66=3),Idealtider!$M$19,IF((C66=4),Idealtider!$N$19,))))</f>
        <v>0</v>
      </c>
      <c r="H66" s="106"/>
      <c r="I66" s="106"/>
      <c r="J66" s="106"/>
      <c r="K66" s="107"/>
      <c r="L66" s="108"/>
      <c r="M66" s="109"/>
      <c r="N66" s="8">
        <f t="shared" si="3"/>
        <v>-100</v>
      </c>
      <c r="O66" s="8">
        <f t="shared" si="4"/>
        <v>0</v>
      </c>
      <c r="P66" s="8">
        <f t="shared" si="5"/>
        <v>0</v>
      </c>
    </row>
    <row r="67" spans="1:16" ht="30.6" customHeight="1" x14ac:dyDescent="0.2">
      <c r="A67" s="102">
        <f>Startliste!A67</f>
        <v>66</v>
      </c>
      <c r="B67" s="103" t="str">
        <f>Startliste!B67</f>
        <v>AL</v>
      </c>
      <c r="C67" s="102">
        <f>Startliste!C67</f>
        <v>0</v>
      </c>
      <c r="D67" s="103">
        <f>Startliste!E67</f>
        <v>0</v>
      </c>
      <c r="E67" s="89">
        <f>Startliste!F67</f>
        <v>0</v>
      </c>
      <c r="F67" s="104">
        <f>Startliste!G67</f>
        <v>0</v>
      </c>
      <c r="G67" s="105">
        <f>IF((C67=1),Idealtider!$K$19,IF((C67=2),Idealtider!$L$19,IF((C67=3),Idealtider!$M$19,IF((C67=4),Idealtider!$N$19,))))</f>
        <v>0</v>
      </c>
      <c r="H67" s="106"/>
      <c r="I67" s="106"/>
      <c r="J67" s="106"/>
      <c r="K67" s="107"/>
      <c r="L67" s="108"/>
      <c r="M67" s="109"/>
      <c r="N67" s="8">
        <f t="shared" si="3"/>
        <v>-100</v>
      </c>
      <c r="O67" s="8">
        <f t="shared" si="4"/>
        <v>0</v>
      </c>
      <c r="P67" s="8">
        <f t="shared" si="5"/>
        <v>0</v>
      </c>
    </row>
    <row r="68" spans="1:16" ht="30.6" customHeight="1" x14ac:dyDescent="0.2">
      <c r="A68" s="102"/>
      <c r="B68" s="103"/>
      <c r="C68" s="102"/>
      <c r="D68" s="103"/>
      <c r="E68" s="89"/>
      <c r="F68" s="104"/>
      <c r="G68" s="105"/>
      <c r="H68" s="106"/>
      <c r="I68" s="106"/>
      <c r="J68" s="106"/>
      <c r="K68" s="107"/>
      <c r="L68" s="108"/>
      <c r="M68" s="109"/>
      <c r="N68" s="8"/>
      <c r="O68" s="8"/>
    </row>
  </sheetData>
  <mergeCells count="1">
    <mergeCell ref="B1:C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12" max="12" man="1"/>
    <brk id="31" max="12" man="1"/>
    <brk id="46" max="12" man="1"/>
  </rowBreaks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1"/>
  <sheetViews>
    <sheetView workbookViewId="0">
      <pane ySplit="1" topLeftCell="A2" activePane="bottomLeft" state="frozen"/>
      <selection pane="bottomLeft" activeCell="A2" sqref="A2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62" customWidth="1"/>
    <col min="4" max="4" width="5.7109375" style="14" customWidth="1"/>
    <col min="5" max="5" width="18.7109375" style="54" customWidth="1"/>
    <col min="6" max="7" width="18.7109375" style="34" customWidth="1"/>
    <col min="8" max="9" width="8" style="34"/>
    <col min="10" max="13" width="8" style="14"/>
  </cols>
  <sheetData>
    <row r="1" spans="1:13" s="43" customFormat="1" ht="25.5" customHeight="1" x14ac:dyDescent="0.2">
      <c r="A1" s="73" t="s">
        <v>106</v>
      </c>
      <c r="B1" s="73" t="s">
        <v>103</v>
      </c>
      <c r="C1" s="29" t="s">
        <v>104</v>
      </c>
      <c r="D1" s="73" t="str">
        <f>Startliste!A1</f>
        <v>Rygnr.</v>
      </c>
      <c r="E1" s="20" t="str">
        <f>Startliste!E1</f>
        <v>Fornavn</v>
      </c>
      <c r="F1" s="43" t="str">
        <f>Startliste!F1</f>
        <v>Efternavn</v>
      </c>
      <c r="G1" s="43" t="str">
        <f>Startliste!G1</f>
        <v>Hest</v>
      </c>
      <c r="H1" s="34"/>
      <c r="I1" s="34"/>
      <c r="J1" s="73"/>
      <c r="K1" s="73"/>
      <c r="L1" s="73"/>
      <c r="M1" s="73"/>
    </row>
    <row r="2" spans="1:13" x14ac:dyDescent="0.2">
      <c r="A2" s="14">
        <f>Startliste!AD2</f>
        <v>1</v>
      </c>
      <c r="B2" s="62">
        <f>Startliste!P2</f>
        <v>0</v>
      </c>
      <c r="C2" s="14">
        <f>Startliste!U2</f>
        <v>-1</v>
      </c>
      <c r="D2" s="14">
        <f>Startliste!A2</f>
        <v>1</v>
      </c>
      <c r="E2" s="54">
        <f>Startliste!E2</f>
        <v>0</v>
      </c>
      <c r="F2" s="34">
        <f>Startliste!F2</f>
        <v>0</v>
      </c>
      <c r="G2" s="34">
        <f>Startliste!G2</f>
        <v>0</v>
      </c>
    </row>
    <row r="3" spans="1:13" x14ac:dyDescent="0.2">
      <c r="A3" s="14">
        <f>Startliste!AD3</f>
        <v>1</v>
      </c>
      <c r="B3" s="62">
        <f>Startliste!P3</f>
        <v>0</v>
      </c>
      <c r="C3" s="14">
        <f>Startliste!U3</f>
        <v>-1</v>
      </c>
      <c r="D3" s="14">
        <f>Startliste!A3</f>
        <v>2</v>
      </c>
      <c r="E3" s="54">
        <f>Startliste!E3</f>
        <v>0</v>
      </c>
      <c r="F3" s="34">
        <f>Startliste!F3</f>
        <v>0</v>
      </c>
      <c r="G3" s="34">
        <f>Startliste!G3</f>
        <v>0</v>
      </c>
    </row>
    <row r="4" spans="1:13" x14ac:dyDescent="0.2">
      <c r="A4" s="14">
        <f>Startliste!AD4</f>
        <v>1</v>
      </c>
      <c r="B4" s="62">
        <f>Startliste!P4</f>
        <v>0</v>
      </c>
      <c r="C4" s="14">
        <f>Startliste!U4</f>
        <v>-1</v>
      </c>
      <c r="D4" s="14">
        <f>Startliste!A4</f>
        <v>3</v>
      </c>
      <c r="E4" s="54">
        <f>Startliste!E4</f>
        <v>0</v>
      </c>
      <c r="F4" s="34">
        <f>Startliste!F4</f>
        <v>0</v>
      </c>
      <c r="G4" s="34">
        <f>Startliste!G4</f>
        <v>0</v>
      </c>
    </row>
    <row r="5" spans="1:13" x14ac:dyDescent="0.2">
      <c r="A5" s="14">
        <f>Startliste!AD5</f>
        <v>1</v>
      </c>
      <c r="B5" s="62">
        <f>Startliste!P5</f>
        <v>0</v>
      </c>
      <c r="C5" s="14">
        <f>Startliste!U5</f>
        <v>-1</v>
      </c>
      <c r="D5" s="14">
        <f>Startliste!A5</f>
        <v>4</v>
      </c>
      <c r="E5" s="54">
        <f>Startliste!E5</f>
        <v>0</v>
      </c>
      <c r="F5" s="34">
        <f>Startliste!F5</f>
        <v>0</v>
      </c>
      <c r="G5" s="34">
        <f>Startliste!G5</f>
        <v>0</v>
      </c>
    </row>
    <row r="6" spans="1:13" x14ac:dyDescent="0.2">
      <c r="A6" s="14">
        <f>Startliste!AD6</f>
        <v>1</v>
      </c>
      <c r="B6" s="62">
        <f>Startliste!P6</f>
        <v>0</v>
      </c>
      <c r="C6" s="14">
        <f>Startliste!U6</f>
        <v>-1</v>
      </c>
      <c r="D6" s="14">
        <f>Startliste!A6</f>
        <v>5</v>
      </c>
      <c r="E6" s="54">
        <f>Startliste!E6</f>
        <v>0</v>
      </c>
      <c r="F6" s="34">
        <f>Startliste!F6</f>
        <v>0</v>
      </c>
      <c r="G6" s="34">
        <f>Startliste!G6</f>
        <v>0</v>
      </c>
    </row>
    <row r="7" spans="1:13" x14ac:dyDescent="0.2">
      <c r="A7" s="14">
        <f>Startliste!AD7</f>
        <v>1</v>
      </c>
      <c r="B7" s="62">
        <f>Startliste!P7</f>
        <v>0</v>
      </c>
      <c r="C7" s="14">
        <f>Startliste!U7</f>
        <v>-1</v>
      </c>
      <c r="D7" s="14">
        <f>Startliste!A7</f>
        <v>6</v>
      </c>
      <c r="E7" s="54">
        <f>Startliste!E7</f>
        <v>0</v>
      </c>
      <c r="F7" s="34">
        <f>Startliste!F7</f>
        <v>0</v>
      </c>
      <c r="G7" s="34">
        <f>Startliste!G7</f>
        <v>0</v>
      </c>
    </row>
    <row r="8" spans="1:13" x14ac:dyDescent="0.2">
      <c r="A8" s="14">
        <f>Startliste!AD8</f>
        <v>1</v>
      </c>
      <c r="B8" s="62">
        <f>Startliste!P8</f>
        <v>0</v>
      </c>
      <c r="C8" s="14">
        <f>Startliste!U8</f>
        <v>-1</v>
      </c>
      <c r="D8" s="14">
        <f>Startliste!A8</f>
        <v>7</v>
      </c>
      <c r="E8" s="54">
        <f>Startliste!E8</f>
        <v>0</v>
      </c>
      <c r="F8" s="34">
        <f>Startliste!F8</f>
        <v>0</v>
      </c>
      <c r="G8" s="34">
        <f>Startliste!G8</f>
        <v>0</v>
      </c>
    </row>
    <row r="9" spans="1:13" x14ac:dyDescent="0.2">
      <c r="A9" s="14">
        <f>Startliste!AD9</f>
        <v>1</v>
      </c>
      <c r="B9" s="62">
        <f>Startliste!P9</f>
        <v>0</v>
      </c>
      <c r="C9" s="14">
        <f>Startliste!U9</f>
        <v>-1</v>
      </c>
      <c r="D9" s="14">
        <f>Startliste!A9</f>
        <v>8</v>
      </c>
      <c r="E9" s="54">
        <f>Startliste!E9</f>
        <v>0</v>
      </c>
      <c r="F9" s="34">
        <f>Startliste!F9</f>
        <v>0</v>
      </c>
      <c r="G9" s="34">
        <f>Startliste!G9</f>
        <v>0</v>
      </c>
    </row>
    <row r="10" spans="1:13" x14ac:dyDescent="0.2">
      <c r="A10" s="14">
        <f>Startliste!AD10</f>
        <v>1</v>
      </c>
      <c r="B10" s="62">
        <f>Startliste!P10</f>
        <v>0</v>
      </c>
      <c r="C10" s="14">
        <f>Startliste!U10</f>
        <v>-1</v>
      </c>
      <c r="D10" s="14">
        <f>Startliste!A10</f>
        <v>9</v>
      </c>
      <c r="E10" s="54">
        <f>Startliste!E10</f>
        <v>0</v>
      </c>
      <c r="F10" s="34">
        <f>Startliste!F10</f>
        <v>0</v>
      </c>
      <c r="G10" s="34">
        <f>Startliste!G10</f>
        <v>0</v>
      </c>
    </row>
    <row r="11" spans="1:13" x14ac:dyDescent="0.2">
      <c r="A11" s="14">
        <f>Startliste!AD11</f>
        <v>1</v>
      </c>
      <c r="B11" s="62">
        <f>Startliste!P11</f>
        <v>0</v>
      </c>
      <c r="C11" s="14">
        <f>Startliste!U11</f>
        <v>-1</v>
      </c>
      <c r="D11" s="14">
        <f>Startliste!A11</f>
        <v>10</v>
      </c>
      <c r="E11" s="54">
        <f>Startliste!E11</f>
        <v>0</v>
      </c>
      <c r="F11" s="34">
        <f>Startliste!F11</f>
        <v>0</v>
      </c>
      <c r="G11" s="34">
        <f>Startliste!G11</f>
        <v>0</v>
      </c>
    </row>
    <row r="12" spans="1:13" x14ac:dyDescent="0.2">
      <c r="A12" s="14">
        <f>Startliste!AD12</f>
        <v>1</v>
      </c>
      <c r="B12" s="62">
        <f>Startliste!P12</f>
        <v>0</v>
      </c>
      <c r="C12" s="14">
        <f>Startliste!U12</f>
        <v>-1</v>
      </c>
      <c r="D12" s="14">
        <f>Startliste!A12</f>
        <v>11</v>
      </c>
      <c r="E12" s="54">
        <f>Startliste!E12</f>
        <v>0</v>
      </c>
      <c r="F12" s="34">
        <f>Startliste!F12</f>
        <v>0</v>
      </c>
      <c r="G12" s="34">
        <f>Startliste!G12</f>
        <v>0</v>
      </c>
    </row>
    <row r="13" spans="1:13" x14ac:dyDescent="0.2">
      <c r="A13" s="14">
        <f>Startliste!AD13</f>
        <v>1</v>
      </c>
      <c r="B13" s="62">
        <f>Startliste!P13</f>
        <v>0</v>
      </c>
      <c r="C13" s="14">
        <f>Startliste!U13</f>
        <v>-1</v>
      </c>
      <c r="D13" s="14">
        <f>Startliste!A13</f>
        <v>12</v>
      </c>
      <c r="E13" s="54">
        <f>Startliste!E13</f>
        <v>0</v>
      </c>
      <c r="F13" s="34">
        <f>Startliste!F13</f>
        <v>0</v>
      </c>
      <c r="G13" s="34">
        <f>Startliste!G13</f>
        <v>0</v>
      </c>
    </row>
    <row r="14" spans="1:13" x14ac:dyDescent="0.2">
      <c r="A14" s="14">
        <f>Startliste!AD14</f>
        <v>1</v>
      </c>
      <c r="B14" s="62">
        <f>Startliste!P14</f>
        <v>0</v>
      </c>
      <c r="C14" s="14">
        <f>Startliste!U14</f>
        <v>-1</v>
      </c>
      <c r="D14" s="14">
        <f>Startliste!A14</f>
        <v>13</v>
      </c>
      <c r="E14" s="54">
        <f>Startliste!E14</f>
        <v>0</v>
      </c>
      <c r="F14" s="34">
        <f>Startliste!F14</f>
        <v>0</v>
      </c>
      <c r="G14" s="34">
        <f>Startliste!G14</f>
        <v>0</v>
      </c>
    </row>
    <row r="15" spans="1:13" x14ac:dyDescent="0.2">
      <c r="A15" s="14">
        <f>Startliste!AD15</f>
        <v>1</v>
      </c>
      <c r="B15" s="62">
        <f>Startliste!P15</f>
        <v>0</v>
      </c>
      <c r="C15" s="14">
        <f>Startliste!U15</f>
        <v>-1</v>
      </c>
      <c r="D15" s="14">
        <f>Startliste!A15</f>
        <v>14</v>
      </c>
      <c r="E15" s="54">
        <f>Startliste!E15</f>
        <v>0</v>
      </c>
      <c r="F15" s="34">
        <f>Startliste!F15</f>
        <v>0</v>
      </c>
      <c r="G15" s="34">
        <f>Startliste!G15</f>
        <v>0</v>
      </c>
    </row>
    <row r="16" spans="1:13" x14ac:dyDescent="0.2">
      <c r="A16" s="14">
        <f>Startliste!AD16</f>
        <v>1</v>
      </c>
      <c r="B16" s="62">
        <f>Startliste!P16</f>
        <v>0</v>
      </c>
      <c r="C16" s="14">
        <f>Startliste!U16</f>
        <v>-1</v>
      </c>
      <c r="D16" s="14">
        <f>Startliste!A16</f>
        <v>15</v>
      </c>
      <c r="E16" s="54">
        <f>Startliste!E16</f>
        <v>0</v>
      </c>
      <c r="F16" s="34">
        <f>Startliste!F16</f>
        <v>0</v>
      </c>
      <c r="G16" s="34">
        <f>Startliste!G16</f>
        <v>0</v>
      </c>
    </row>
    <row r="17" spans="1:7" x14ac:dyDescent="0.2">
      <c r="A17" s="14">
        <f>Startliste!AD17</f>
        <v>1</v>
      </c>
      <c r="B17" s="62">
        <f>Startliste!P17</f>
        <v>0</v>
      </c>
      <c r="C17" s="14">
        <f>Startliste!U17</f>
        <v>-1</v>
      </c>
      <c r="D17" s="14">
        <f>Startliste!A17</f>
        <v>16</v>
      </c>
      <c r="E17" s="54">
        <f>Startliste!E17</f>
        <v>0</v>
      </c>
      <c r="F17" s="34">
        <f>Startliste!F17</f>
        <v>0</v>
      </c>
      <c r="G17" s="34">
        <f>Startliste!G17</f>
        <v>0</v>
      </c>
    </row>
    <row r="18" spans="1:7" x14ac:dyDescent="0.2">
      <c r="A18" s="14">
        <f>Startliste!AD18</f>
        <v>1</v>
      </c>
      <c r="B18" s="62">
        <f>Startliste!P18</f>
        <v>0</v>
      </c>
      <c r="C18" s="14">
        <f>Startliste!U18</f>
        <v>-1</v>
      </c>
      <c r="D18" s="14">
        <f>Startliste!A18</f>
        <v>17</v>
      </c>
      <c r="E18" s="54">
        <f>Startliste!E18</f>
        <v>0</v>
      </c>
      <c r="F18" s="34">
        <f>Startliste!F18</f>
        <v>0</v>
      </c>
      <c r="G18" s="34">
        <f>Startliste!G18</f>
        <v>0</v>
      </c>
    </row>
    <row r="19" spans="1:7" x14ac:dyDescent="0.2">
      <c r="A19" s="14">
        <f>Startliste!AD19</f>
        <v>1</v>
      </c>
      <c r="B19" s="62">
        <f>Startliste!P19</f>
        <v>0</v>
      </c>
      <c r="C19" s="14">
        <f>Startliste!U19</f>
        <v>-1</v>
      </c>
      <c r="D19" s="14">
        <f>Startliste!A19</f>
        <v>18</v>
      </c>
      <c r="E19" s="54">
        <f>Startliste!E19</f>
        <v>0</v>
      </c>
      <c r="F19" s="34">
        <f>Startliste!F19</f>
        <v>0</v>
      </c>
      <c r="G19" s="34">
        <f>Startliste!G19</f>
        <v>0</v>
      </c>
    </row>
    <row r="20" spans="1:7" x14ac:dyDescent="0.2">
      <c r="A20" s="14">
        <f>Startliste!AD20</f>
        <v>1</v>
      </c>
      <c r="B20" s="62">
        <f>Startliste!P20</f>
        <v>0</v>
      </c>
      <c r="C20" s="14">
        <f>Startliste!U20</f>
        <v>-1</v>
      </c>
      <c r="D20" s="14">
        <f>Startliste!A20</f>
        <v>19</v>
      </c>
      <c r="E20" s="54">
        <f>Startliste!E20</f>
        <v>0</v>
      </c>
      <c r="F20" s="34">
        <f>Startliste!F20</f>
        <v>0</v>
      </c>
      <c r="G20" s="34">
        <f>Startliste!G20</f>
        <v>0</v>
      </c>
    </row>
    <row r="21" spans="1:7" x14ac:dyDescent="0.2">
      <c r="A21" s="14">
        <f>Startliste!AD21</f>
        <v>1</v>
      </c>
      <c r="B21" s="62">
        <f>Startliste!P21</f>
        <v>0</v>
      </c>
      <c r="C21" s="14">
        <f>Startliste!U21</f>
        <v>-1</v>
      </c>
      <c r="D21" s="14">
        <f>Startliste!A21</f>
        <v>20</v>
      </c>
      <c r="E21" s="54">
        <f>Startliste!E21</f>
        <v>0</v>
      </c>
      <c r="F21" s="34">
        <f>Startliste!F21</f>
        <v>0</v>
      </c>
      <c r="G21" s="34">
        <f>Startliste!G21</f>
        <v>0</v>
      </c>
    </row>
    <row r="22" spans="1:7" x14ac:dyDescent="0.2">
      <c r="A22" s="14">
        <f>Startliste!AD22</f>
        <v>1</v>
      </c>
      <c r="B22" s="62">
        <f>Startliste!P22</f>
        <v>0</v>
      </c>
      <c r="C22" s="14">
        <f>Startliste!U22</f>
        <v>-1</v>
      </c>
      <c r="D22" s="14">
        <f>Startliste!A22</f>
        <v>21</v>
      </c>
      <c r="E22" s="54">
        <f>Startliste!E22</f>
        <v>0</v>
      </c>
      <c r="F22" s="34">
        <f>Startliste!F22</f>
        <v>0</v>
      </c>
      <c r="G22" s="34">
        <f>Startliste!G22</f>
        <v>0</v>
      </c>
    </row>
    <row r="23" spans="1:7" x14ac:dyDescent="0.2">
      <c r="A23" s="14">
        <f>Startliste!AD23</f>
        <v>1</v>
      </c>
      <c r="B23" s="62">
        <f>Startliste!P23</f>
        <v>0</v>
      </c>
      <c r="C23" s="14">
        <f>Startliste!U23</f>
        <v>-1</v>
      </c>
      <c r="D23" s="14">
        <f>Startliste!A23</f>
        <v>22</v>
      </c>
      <c r="E23" s="54">
        <f>Startliste!E23</f>
        <v>0</v>
      </c>
      <c r="F23" s="34">
        <f>Startliste!F23</f>
        <v>0</v>
      </c>
      <c r="G23" s="34">
        <f>Startliste!G23</f>
        <v>0</v>
      </c>
    </row>
    <row r="24" spans="1:7" x14ac:dyDescent="0.2">
      <c r="A24" s="14">
        <f>Startliste!AD24</f>
        <v>1</v>
      </c>
      <c r="B24" s="62">
        <f>Startliste!P24</f>
        <v>0</v>
      </c>
      <c r="C24" s="14">
        <f>Startliste!U24</f>
        <v>-1</v>
      </c>
      <c r="D24" s="14">
        <f>Startliste!A24</f>
        <v>23</v>
      </c>
      <c r="E24" s="54">
        <f>Startliste!E24</f>
        <v>0</v>
      </c>
      <c r="F24" s="34">
        <f>Startliste!F24</f>
        <v>0</v>
      </c>
      <c r="G24" s="34">
        <f>Startliste!G24</f>
        <v>0</v>
      </c>
    </row>
    <row r="25" spans="1:7" x14ac:dyDescent="0.2">
      <c r="A25" s="14">
        <f>Startliste!AD25</f>
        <v>1</v>
      </c>
      <c r="B25" s="62">
        <f>Startliste!P25</f>
        <v>0</v>
      </c>
      <c r="C25" s="14">
        <f>Startliste!U25</f>
        <v>-1</v>
      </c>
      <c r="D25" s="14">
        <f>Startliste!A25</f>
        <v>24</v>
      </c>
      <c r="E25" s="54">
        <f>Startliste!E25</f>
        <v>0</v>
      </c>
      <c r="F25" s="34">
        <f>Startliste!F25</f>
        <v>0</v>
      </c>
      <c r="G25" s="34">
        <f>Startliste!G25</f>
        <v>0</v>
      </c>
    </row>
    <row r="26" spans="1:7" x14ac:dyDescent="0.2">
      <c r="A26" s="14">
        <f>Startliste!AD26</f>
        <v>1</v>
      </c>
      <c r="B26" s="62">
        <f>Startliste!P26</f>
        <v>0</v>
      </c>
      <c r="C26" s="14">
        <f>Startliste!U26</f>
        <v>-1</v>
      </c>
      <c r="D26" s="14">
        <f>Startliste!A26</f>
        <v>25</v>
      </c>
      <c r="E26" s="54">
        <f>Startliste!E26</f>
        <v>0</v>
      </c>
      <c r="F26" s="34">
        <f>Startliste!F26</f>
        <v>0</v>
      </c>
      <c r="G26" s="34">
        <f>Startliste!G26</f>
        <v>0</v>
      </c>
    </row>
    <row r="27" spans="1:7" x14ac:dyDescent="0.2">
      <c r="A27" s="14">
        <f>Startliste!AD27</f>
        <v>1</v>
      </c>
      <c r="B27" s="62">
        <f>Startliste!P27</f>
        <v>0</v>
      </c>
      <c r="C27" s="14">
        <f>Startliste!U27</f>
        <v>-1</v>
      </c>
      <c r="D27" s="14">
        <f>Startliste!A27</f>
        <v>26</v>
      </c>
      <c r="E27" s="54">
        <f>Startliste!E27</f>
        <v>0</v>
      </c>
      <c r="F27" s="34">
        <f>Startliste!F27</f>
        <v>0</v>
      </c>
      <c r="G27" s="34">
        <f>Startliste!G27</f>
        <v>0</v>
      </c>
    </row>
    <row r="28" spans="1:7" x14ac:dyDescent="0.2">
      <c r="A28" s="14">
        <f>Startliste!AD28</f>
        <v>1</v>
      </c>
      <c r="B28" s="62">
        <f>Startliste!P28</f>
        <v>0</v>
      </c>
      <c r="C28" s="14">
        <f>Startliste!U28</f>
        <v>-1</v>
      </c>
      <c r="D28" s="14">
        <f>Startliste!A28</f>
        <v>27</v>
      </c>
      <c r="E28" s="54">
        <f>Startliste!E28</f>
        <v>0</v>
      </c>
      <c r="F28" s="34">
        <f>Startliste!F28</f>
        <v>0</v>
      </c>
      <c r="G28" s="34">
        <f>Startliste!G28</f>
        <v>0</v>
      </c>
    </row>
    <row r="29" spans="1:7" x14ac:dyDescent="0.2">
      <c r="A29" s="14">
        <f>Startliste!AD29</f>
        <v>1</v>
      </c>
      <c r="B29" s="62">
        <f>Startliste!P29</f>
        <v>0</v>
      </c>
      <c r="C29" s="14">
        <f>Startliste!U29</f>
        <v>-1</v>
      </c>
      <c r="D29" s="14">
        <f>Startliste!A29</f>
        <v>28</v>
      </c>
      <c r="E29" s="54">
        <f>Startliste!E30</f>
        <v>0</v>
      </c>
      <c r="F29" s="34">
        <f>Startliste!F30</f>
        <v>0</v>
      </c>
      <c r="G29" s="34">
        <f>Startliste!G30</f>
        <v>0</v>
      </c>
    </row>
    <row r="30" spans="1:7" x14ac:dyDescent="0.2">
      <c r="A30" s="14">
        <f>Startliste!AD30</f>
        <v>1</v>
      </c>
      <c r="B30" s="62">
        <f>Startliste!P30</f>
        <v>0</v>
      </c>
      <c r="C30" s="14">
        <f>Startliste!U30</f>
        <v>-1</v>
      </c>
      <c r="D30" s="14">
        <f>Startliste!A30</f>
        <v>29</v>
      </c>
      <c r="E30" s="54" t="e">
        <f>Startliste!#REF!</f>
        <v>#REF!</v>
      </c>
      <c r="F30" s="34" t="e">
        <f>Startliste!#REF!</f>
        <v>#REF!</v>
      </c>
      <c r="G30" s="34" t="e">
        <f>Startliste!#REF!</f>
        <v>#REF!</v>
      </c>
    </row>
    <row r="31" spans="1:7" x14ac:dyDescent="0.2">
      <c r="A31" s="14">
        <f>Startliste!AD31</f>
        <v>1</v>
      </c>
      <c r="B31" s="62">
        <f>Startliste!P31</f>
        <v>0</v>
      </c>
      <c r="C31" s="14">
        <f>Startliste!U31</f>
        <v>-1</v>
      </c>
      <c r="D31" s="14">
        <f>Startliste!A31</f>
        <v>30</v>
      </c>
      <c r="E31" s="54">
        <f>Startliste!E29</f>
        <v>0</v>
      </c>
      <c r="F31" s="34">
        <f>Startliste!F29</f>
        <v>0</v>
      </c>
      <c r="G31" s="34">
        <f>Startliste!G29</f>
        <v>0</v>
      </c>
    </row>
  </sheetData>
  <autoFilter ref="A1:G31" xr:uid="{00000000-0009-0000-0000-00001A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U22"/>
  <sheetViews>
    <sheetView workbookViewId="0">
      <selection activeCell="C15" sqref="C15"/>
    </sheetView>
  </sheetViews>
  <sheetFormatPr defaultColWidth="8.7109375" defaultRowHeight="12.75" customHeight="1" x14ac:dyDescent="0.2"/>
  <cols>
    <col min="1" max="1" width="6.42578125" customWidth="1"/>
    <col min="2" max="2" width="9.28515625" style="74" customWidth="1"/>
    <col min="3" max="3" width="7.140625" style="74" customWidth="1"/>
    <col min="4" max="4" width="3.7109375" style="71" customWidth="1"/>
    <col min="5" max="5" width="0.85546875" style="74" customWidth="1"/>
    <col min="6" max="6" width="3.7109375" style="52" customWidth="1"/>
    <col min="7" max="7" width="5.5703125" style="74" customWidth="1"/>
    <col min="8" max="8" width="10.7109375" style="74" customWidth="1"/>
    <col min="9" max="9" width="14.7109375" style="56" customWidth="1"/>
    <col min="10" max="10" width="3.7109375" style="67" customWidth="1"/>
    <col min="11" max="14" width="5.7109375" customWidth="1"/>
    <col min="18" max="21" width="5.7109375" customWidth="1"/>
  </cols>
  <sheetData>
    <row r="1" spans="1:21" ht="12.75" customHeight="1" x14ac:dyDescent="0.2">
      <c r="A1" s="1" t="s">
        <v>111</v>
      </c>
      <c r="B1" s="14"/>
      <c r="C1" s="14"/>
      <c r="D1" s="54"/>
      <c r="E1" s="14"/>
      <c r="F1" s="65"/>
      <c r="G1" s="14"/>
      <c r="H1" s="14"/>
      <c r="I1" s="1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12.75" customHeight="1" x14ac:dyDescent="0.2">
      <c r="A2" s="34" t="s">
        <v>1</v>
      </c>
      <c r="B2" s="74" t="s">
        <v>112</v>
      </c>
      <c r="C2" s="74" t="s">
        <v>113</v>
      </c>
      <c r="D2" s="721" t="s">
        <v>114</v>
      </c>
      <c r="E2" s="721"/>
      <c r="F2" s="721"/>
      <c r="G2" s="74" t="s">
        <v>115</v>
      </c>
      <c r="H2" s="74" t="s">
        <v>116</v>
      </c>
      <c r="I2" s="56" t="s">
        <v>117</v>
      </c>
      <c r="J2" s="34"/>
      <c r="K2" s="34" t="s">
        <v>118</v>
      </c>
      <c r="L2" s="34" t="s">
        <v>119</v>
      </c>
      <c r="M2" s="34" t="s">
        <v>120</v>
      </c>
      <c r="N2" s="34" t="s">
        <v>121</v>
      </c>
      <c r="O2" s="34"/>
      <c r="Q2" s="34"/>
      <c r="R2" s="34"/>
      <c r="S2" s="34"/>
      <c r="T2" s="34"/>
      <c r="U2" s="34"/>
    </row>
    <row r="3" spans="1:21" ht="12.75" customHeight="1" x14ac:dyDescent="0.2">
      <c r="A3" s="34" t="s">
        <v>118</v>
      </c>
      <c r="B3" s="313"/>
      <c r="C3" s="350">
        <v>4.5</v>
      </c>
      <c r="D3" s="351">
        <f>TRUNC(C3,0)</f>
        <v>4</v>
      </c>
      <c r="E3" s="350" t="s">
        <v>122</v>
      </c>
      <c r="F3" s="352">
        <f>ROUND(((C3-D3)*60),0)</f>
        <v>30</v>
      </c>
      <c r="G3" s="350">
        <f>60/C3</f>
        <v>13.333333333333334</v>
      </c>
      <c r="H3" s="350">
        <f>B3*C3</f>
        <v>0</v>
      </c>
      <c r="I3" s="353">
        <v>1.1111111111111112E-2</v>
      </c>
      <c r="J3" s="34"/>
      <c r="K3" s="32">
        <f>I3</f>
        <v>1.1111111111111112E-2</v>
      </c>
      <c r="L3" s="32">
        <f>I4</f>
        <v>1.3194444444444444E-2</v>
      </c>
      <c r="M3" s="32">
        <f>I5</f>
        <v>1.4583333333333332E-2</v>
      </c>
      <c r="N3" s="32">
        <f>I6</f>
        <v>1.5972222222222224E-2</v>
      </c>
      <c r="O3" s="34"/>
      <c r="P3" s="34"/>
      <c r="Q3" s="34"/>
      <c r="R3" s="34"/>
      <c r="S3" s="34"/>
      <c r="T3" s="34"/>
      <c r="U3" s="34"/>
    </row>
    <row r="4" spans="1:21" ht="12.75" customHeight="1" x14ac:dyDescent="0.2">
      <c r="A4" s="34" t="s">
        <v>119</v>
      </c>
      <c r="B4" s="354">
        <v>3.5</v>
      </c>
      <c r="C4" s="355">
        <v>5.43</v>
      </c>
      <c r="D4" s="356">
        <f>TRUNC(C4,0)</f>
        <v>5</v>
      </c>
      <c r="E4" s="355" t="s">
        <v>122</v>
      </c>
      <c r="F4" s="357">
        <f>ROUND(((C4-D4)*60),0)</f>
        <v>26</v>
      </c>
      <c r="G4" s="355">
        <f>60/C4</f>
        <v>11.049723756906078</v>
      </c>
      <c r="H4" s="355">
        <f>B4*C4</f>
        <v>19.004999999999999</v>
      </c>
      <c r="I4" s="358">
        <v>1.3194444444444444E-2</v>
      </c>
      <c r="J4" s="34"/>
      <c r="K4" s="720" t="s">
        <v>123</v>
      </c>
      <c r="L4" s="720"/>
      <c r="M4" s="720"/>
      <c r="N4" s="720"/>
      <c r="O4" s="34"/>
      <c r="P4" s="34"/>
      <c r="Q4" s="34"/>
      <c r="R4" s="34"/>
      <c r="S4" s="34"/>
      <c r="T4" s="34"/>
      <c r="U4" s="34"/>
    </row>
    <row r="5" spans="1:21" ht="12.75" customHeight="1" x14ac:dyDescent="0.2">
      <c r="A5" s="34" t="s">
        <v>120</v>
      </c>
      <c r="B5" s="354">
        <v>3.5</v>
      </c>
      <c r="C5" s="355">
        <v>6</v>
      </c>
      <c r="D5" s="356">
        <f>TRUNC(C5,0)</f>
        <v>6</v>
      </c>
      <c r="E5" s="355" t="s">
        <v>122</v>
      </c>
      <c r="F5" s="357">
        <f>ROUND(((C5-D5)*60),0)</f>
        <v>0</v>
      </c>
      <c r="G5" s="355">
        <f>60/C5</f>
        <v>10</v>
      </c>
      <c r="H5" s="355">
        <f>B5*C5</f>
        <v>21</v>
      </c>
      <c r="I5" s="358">
        <v>1.4583333333333332E-2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12.75" customHeight="1" x14ac:dyDescent="0.2">
      <c r="A6" s="34" t="s">
        <v>121</v>
      </c>
      <c r="B6" s="354">
        <v>3.5</v>
      </c>
      <c r="C6" s="355">
        <v>6.57</v>
      </c>
      <c r="D6" s="356">
        <f>TRUNC(C6,0)</f>
        <v>6</v>
      </c>
      <c r="E6" s="355" t="s">
        <v>122</v>
      </c>
      <c r="F6" s="357">
        <f>ROUND(((C6-D6)*60),0)</f>
        <v>34</v>
      </c>
      <c r="G6" s="355">
        <f>60/C6</f>
        <v>9.1324200913242013</v>
      </c>
      <c r="H6" s="355">
        <f>B6*C6</f>
        <v>22.995000000000001</v>
      </c>
      <c r="I6" s="358">
        <v>1.5972222222222224E-2</v>
      </c>
      <c r="J6" s="34"/>
      <c r="K6" s="34" t="s">
        <v>129</v>
      </c>
      <c r="L6" s="34"/>
      <c r="M6" s="34"/>
      <c r="N6" s="34"/>
      <c r="O6" s="34"/>
      <c r="P6" s="34" t="s">
        <v>124</v>
      </c>
      <c r="Q6" s="34"/>
      <c r="R6" s="34"/>
      <c r="S6" s="34"/>
      <c r="T6" s="34"/>
      <c r="U6" s="34"/>
    </row>
    <row r="7" spans="1:21" ht="12.75" customHeight="1" x14ac:dyDescent="0.2">
      <c r="A7" s="34"/>
      <c r="E7" s="14"/>
      <c r="J7" s="34"/>
      <c r="K7" s="34"/>
      <c r="L7" s="34"/>
      <c r="M7" s="34"/>
      <c r="N7" s="34"/>
      <c r="O7" s="34"/>
      <c r="P7" s="34" t="s">
        <v>125</v>
      </c>
      <c r="Q7" s="34"/>
      <c r="R7" s="34"/>
      <c r="S7" s="34"/>
      <c r="T7" s="34"/>
      <c r="U7" s="34"/>
    </row>
    <row r="8" spans="1:21" ht="12.75" customHeight="1" x14ac:dyDescent="0.2">
      <c r="A8" s="34"/>
      <c r="B8" s="14"/>
      <c r="C8" s="14"/>
      <c r="E8" s="14"/>
      <c r="G8" s="14"/>
      <c r="H8" s="14"/>
      <c r="I8" s="14"/>
      <c r="J8" s="34"/>
      <c r="K8" s="34"/>
      <c r="L8" s="34"/>
      <c r="M8" s="34"/>
      <c r="N8" s="34"/>
      <c r="O8" s="34"/>
      <c r="P8" s="34" t="s">
        <v>126</v>
      </c>
      <c r="Q8" s="34"/>
      <c r="R8" s="34"/>
      <c r="S8" s="34"/>
      <c r="T8" s="34"/>
      <c r="U8" s="34"/>
    </row>
    <row r="9" spans="1:21" ht="12.75" customHeight="1" x14ac:dyDescent="0.2">
      <c r="A9" s="1" t="s">
        <v>127</v>
      </c>
      <c r="B9" s="14"/>
      <c r="C9" s="14"/>
      <c r="E9" s="14"/>
      <c r="G9" s="14"/>
      <c r="H9" s="14"/>
      <c r="I9" s="14"/>
      <c r="J9" s="34"/>
      <c r="K9" s="34"/>
      <c r="L9" s="34"/>
      <c r="M9" s="34"/>
      <c r="N9" s="34"/>
      <c r="O9" s="34"/>
      <c r="P9" s="34" t="s">
        <v>128</v>
      </c>
      <c r="Q9" s="34"/>
      <c r="R9" s="34"/>
      <c r="S9" s="34"/>
      <c r="T9" s="34"/>
      <c r="U9" s="34"/>
    </row>
    <row r="10" spans="1:21" ht="12.75" customHeight="1" x14ac:dyDescent="0.2">
      <c r="A10" s="34" t="s">
        <v>1</v>
      </c>
      <c r="B10" s="74" t="s">
        <v>112</v>
      </c>
      <c r="C10" s="74" t="s">
        <v>113</v>
      </c>
      <c r="D10" s="721" t="s">
        <v>114</v>
      </c>
      <c r="E10" s="721"/>
      <c r="F10" s="721"/>
      <c r="G10" s="74" t="s">
        <v>115</v>
      </c>
      <c r="H10" s="74" t="s">
        <v>116</v>
      </c>
      <c r="I10" s="56" t="s">
        <v>117</v>
      </c>
      <c r="J10" s="34"/>
      <c r="K10" s="34" t="s">
        <v>118</v>
      </c>
      <c r="L10" s="34" t="s">
        <v>119</v>
      </c>
      <c r="M10" s="34" t="s">
        <v>120</v>
      </c>
      <c r="N10" s="34" t="s">
        <v>121</v>
      </c>
      <c r="O10" s="34"/>
      <c r="P10" s="34"/>
      <c r="Q10" s="34"/>
      <c r="R10" s="34"/>
      <c r="S10" s="34"/>
      <c r="T10" s="34"/>
      <c r="U10" s="34"/>
    </row>
    <row r="11" spans="1:21" ht="12.75" customHeight="1" x14ac:dyDescent="0.2">
      <c r="A11" s="34" t="s">
        <v>118</v>
      </c>
      <c r="B11" s="313"/>
      <c r="C11" s="350">
        <v>4.5</v>
      </c>
      <c r="D11" s="351">
        <f>TRUNC(C11,0)</f>
        <v>4</v>
      </c>
      <c r="E11" s="350" t="s">
        <v>122</v>
      </c>
      <c r="F11" s="352">
        <f>ROUND(((C11-D11)*60),0)</f>
        <v>30</v>
      </c>
      <c r="G11" s="350">
        <f>60/C11</f>
        <v>13.333333333333334</v>
      </c>
      <c r="H11" s="350">
        <f>B11*C11</f>
        <v>0</v>
      </c>
      <c r="I11" s="353">
        <v>1.4583333333333332E-2</v>
      </c>
      <c r="J11" s="34"/>
      <c r="K11" s="32">
        <f>I11</f>
        <v>1.4583333333333332E-2</v>
      </c>
      <c r="L11" s="32">
        <f>I12</f>
        <v>1.6666666666666666E-2</v>
      </c>
      <c r="M11" s="32">
        <f>I13</f>
        <v>1.8055555555555557E-2</v>
      </c>
      <c r="N11" s="32">
        <f>I14</f>
        <v>1.9444444444444445E-2</v>
      </c>
      <c r="O11" s="34"/>
      <c r="Q11" s="34"/>
      <c r="R11" s="34"/>
      <c r="S11" s="34"/>
      <c r="T11" s="34"/>
      <c r="U11" s="34"/>
    </row>
    <row r="12" spans="1:21" ht="12.75" customHeight="1" x14ac:dyDescent="0.2">
      <c r="A12" s="34" t="s">
        <v>119</v>
      </c>
      <c r="B12" s="354">
        <v>4.7</v>
      </c>
      <c r="C12" s="355">
        <v>5.1100000000000003</v>
      </c>
      <c r="D12" s="356">
        <f>TRUNC(C12,0)</f>
        <v>5</v>
      </c>
      <c r="E12" s="355" t="s">
        <v>122</v>
      </c>
      <c r="F12" s="357">
        <f>ROUND(((C12-D12)*60),0)</f>
        <v>7</v>
      </c>
      <c r="G12" s="355">
        <f>60/C12</f>
        <v>11.741682974559685</v>
      </c>
      <c r="H12" s="355">
        <f>B12*C12</f>
        <v>24.017000000000003</v>
      </c>
      <c r="I12" s="358">
        <v>1.6666666666666666E-2</v>
      </c>
      <c r="J12" s="34"/>
      <c r="K12" s="720" t="s">
        <v>130</v>
      </c>
      <c r="L12" s="720"/>
      <c r="M12" s="720"/>
      <c r="N12" s="720"/>
      <c r="O12" s="34"/>
      <c r="P12" s="34"/>
      <c r="Q12" s="34"/>
      <c r="R12" s="34"/>
      <c r="S12" s="34"/>
      <c r="T12" s="34"/>
      <c r="U12" s="34"/>
    </row>
    <row r="13" spans="1:21" ht="12.75" customHeight="1" x14ac:dyDescent="0.2">
      <c r="A13" s="34" t="s">
        <v>120</v>
      </c>
      <c r="B13" s="354">
        <v>4.7</v>
      </c>
      <c r="C13" s="355">
        <v>5.53</v>
      </c>
      <c r="D13" s="356">
        <f>TRUNC(C13,0)</f>
        <v>5</v>
      </c>
      <c r="E13" s="355" t="s">
        <v>122</v>
      </c>
      <c r="F13" s="357">
        <f>ROUND(((C13-D13)*60),0)</f>
        <v>32</v>
      </c>
      <c r="G13" s="355">
        <f>60/C13</f>
        <v>10.849909584086799</v>
      </c>
      <c r="H13" s="355">
        <f>B13*C13</f>
        <v>25.991000000000003</v>
      </c>
      <c r="I13" s="358">
        <v>1.8055555555555557E-2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12.75" customHeight="1" x14ac:dyDescent="0.2">
      <c r="A14" s="34" t="s">
        <v>121</v>
      </c>
      <c r="B14" s="354">
        <v>4.7</v>
      </c>
      <c r="C14" s="355">
        <v>5.96</v>
      </c>
      <c r="D14" s="356">
        <f>TRUNC(C14,0)</f>
        <v>5</v>
      </c>
      <c r="E14" s="355" t="s">
        <v>122</v>
      </c>
      <c r="F14" s="357">
        <f>ROUND(((C14-D14)*60),0)</f>
        <v>58</v>
      </c>
      <c r="G14" s="355">
        <f>60/C14</f>
        <v>10.067114093959731</v>
      </c>
      <c r="H14" s="355">
        <f>B14*C14</f>
        <v>28.012</v>
      </c>
      <c r="I14" s="358">
        <v>1.9444444444444445E-2</v>
      </c>
      <c r="J14" s="34"/>
      <c r="K14" s="209" t="s">
        <v>157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1" s="34" customFormat="1" ht="12.75" customHeight="1" x14ac:dyDescent="0.2">
      <c r="B15" s="74"/>
      <c r="C15" s="74"/>
      <c r="D15" s="71"/>
      <c r="E15" s="74"/>
      <c r="F15" s="52"/>
      <c r="G15" s="74"/>
      <c r="H15" s="74"/>
      <c r="I15" s="56"/>
      <c r="J15" s="67"/>
    </row>
    <row r="16" spans="1:21" s="34" customFormat="1" ht="12.75" customHeight="1" x14ac:dyDescent="0.2">
      <c r="B16" s="74"/>
      <c r="C16" s="74"/>
      <c r="D16" s="71"/>
      <c r="E16" s="74"/>
      <c r="F16" s="52"/>
      <c r="G16" s="74"/>
      <c r="H16" s="74"/>
      <c r="I16" s="56"/>
      <c r="J16" s="67"/>
    </row>
    <row r="17" spans="1:21" s="34" customFormat="1" ht="12.75" customHeight="1" x14ac:dyDescent="0.2">
      <c r="A17" s="1" t="s">
        <v>131</v>
      </c>
      <c r="B17" s="74"/>
      <c r="C17" s="74"/>
      <c r="D17" s="71"/>
      <c r="E17" s="74"/>
      <c r="F17" s="52"/>
      <c r="G17" s="74"/>
      <c r="H17" s="74"/>
      <c r="I17" s="56"/>
      <c r="J17" s="67"/>
      <c r="P17" s="14" t="s">
        <v>132</v>
      </c>
      <c r="Q17" s="14" t="s">
        <v>133</v>
      </c>
      <c r="R17" s="14" t="s">
        <v>121</v>
      </c>
      <c r="S17" s="14" t="s">
        <v>120</v>
      </c>
      <c r="T17" s="14" t="s">
        <v>119</v>
      </c>
      <c r="U17" s="14" t="s">
        <v>118</v>
      </c>
    </row>
    <row r="18" spans="1:21" s="34" customFormat="1" ht="12.75" customHeight="1" x14ac:dyDescent="0.2">
      <c r="A18" s="14" t="s">
        <v>1</v>
      </c>
      <c r="B18" s="74" t="s">
        <v>134</v>
      </c>
      <c r="C18" s="74" t="s">
        <v>135</v>
      </c>
      <c r="D18" s="71"/>
      <c r="E18" s="74"/>
      <c r="F18" s="52"/>
      <c r="G18" s="74" t="s">
        <v>115</v>
      </c>
      <c r="H18" s="74" t="s">
        <v>136</v>
      </c>
      <c r="I18" s="56"/>
      <c r="J18" s="67"/>
      <c r="K18" s="14" t="s">
        <v>118</v>
      </c>
      <c r="L18" s="14" t="s">
        <v>119</v>
      </c>
      <c r="M18" s="14" t="s">
        <v>120</v>
      </c>
      <c r="N18" s="14" t="s">
        <v>121</v>
      </c>
      <c r="P18" s="14" t="s">
        <v>137</v>
      </c>
      <c r="Q18" s="14" t="s">
        <v>138</v>
      </c>
      <c r="R18" s="720" t="s">
        <v>139</v>
      </c>
      <c r="S18" s="720"/>
      <c r="T18" s="720"/>
      <c r="U18" s="720"/>
    </row>
    <row r="19" spans="1:21" s="34" customFormat="1" ht="12.75" customHeight="1" x14ac:dyDescent="0.2">
      <c r="A19" s="14" t="s">
        <v>118</v>
      </c>
      <c r="B19" s="14">
        <v>200</v>
      </c>
      <c r="C19" s="14">
        <v>13.89</v>
      </c>
      <c r="D19" s="71"/>
      <c r="E19" s="74"/>
      <c r="F19" s="52"/>
      <c r="G19" s="14">
        <v>50</v>
      </c>
      <c r="H19" s="74">
        <f>B19/C19</f>
        <v>14.398848092152628</v>
      </c>
      <c r="I19" s="62"/>
      <c r="J19" s="67"/>
      <c r="K19" s="62">
        <f>ROUND(H19,0)</f>
        <v>14</v>
      </c>
      <c r="L19" s="62">
        <f>ROUND(H20,0)</f>
        <v>14</v>
      </c>
      <c r="M19" s="62">
        <f>ROUND(H21,0)</f>
        <v>14</v>
      </c>
      <c r="N19" s="62">
        <f>ROUND(H22,0)</f>
        <v>14</v>
      </c>
      <c r="P19" s="14">
        <v>350</v>
      </c>
      <c r="Q19" s="14">
        <v>25</v>
      </c>
      <c r="R19" s="14">
        <v>1.5</v>
      </c>
      <c r="S19" s="14">
        <v>1.5</v>
      </c>
      <c r="T19" s="14">
        <v>2</v>
      </c>
      <c r="U19" s="14">
        <v>3</v>
      </c>
    </row>
    <row r="20" spans="1:21" s="34" customFormat="1" ht="12.75" customHeight="1" x14ac:dyDescent="0.2">
      <c r="A20" s="14" t="s">
        <v>119</v>
      </c>
      <c r="B20" s="14">
        <v>200</v>
      </c>
      <c r="C20" s="14">
        <v>13.89</v>
      </c>
      <c r="D20" s="71"/>
      <c r="E20" s="74"/>
      <c r="F20" s="52"/>
      <c r="G20" s="14">
        <v>50</v>
      </c>
      <c r="H20" s="74">
        <f>B20/C20</f>
        <v>14.398848092152628</v>
      </c>
      <c r="I20" s="62"/>
      <c r="J20" s="67"/>
      <c r="K20" s="720" t="s">
        <v>140</v>
      </c>
      <c r="L20" s="720"/>
      <c r="M20" s="720"/>
      <c r="N20" s="720"/>
      <c r="P20" s="14">
        <v>300</v>
      </c>
      <c r="Q20" s="14">
        <v>22</v>
      </c>
      <c r="R20" s="14">
        <v>2</v>
      </c>
      <c r="S20" s="14">
        <v>2</v>
      </c>
      <c r="T20" s="14">
        <v>3</v>
      </c>
      <c r="U20" s="14">
        <v>4</v>
      </c>
    </row>
    <row r="21" spans="1:21" s="34" customFormat="1" ht="12.75" customHeight="1" x14ac:dyDescent="0.2">
      <c r="A21" s="14" t="s">
        <v>120</v>
      </c>
      <c r="B21" s="14">
        <v>200</v>
      </c>
      <c r="C21" s="14">
        <v>13.89</v>
      </c>
      <c r="D21" s="71"/>
      <c r="E21" s="74"/>
      <c r="F21" s="52"/>
      <c r="G21" s="14">
        <v>50</v>
      </c>
      <c r="H21" s="74">
        <f>B21/C21</f>
        <v>14.398848092152628</v>
      </c>
      <c r="I21" s="62"/>
      <c r="J21" s="67"/>
      <c r="P21" s="14">
        <v>250</v>
      </c>
      <c r="Q21" s="14">
        <v>18</v>
      </c>
      <c r="R21" s="14">
        <v>3</v>
      </c>
      <c r="S21" s="14">
        <v>3</v>
      </c>
      <c r="T21" s="14">
        <v>4</v>
      </c>
      <c r="U21" s="14">
        <v>5</v>
      </c>
    </row>
    <row r="22" spans="1:21" s="34" customFormat="1" ht="12.75" customHeight="1" x14ac:dyDescent="0.2">
      <c r="A22" s="14" t="s">
        <v>121</v>
      </c>
      <c r="B22" s="14">
        <v>200</v>
      </c>
      <c r="C22" s="14">
        <v>13.89</v>
      </c>
      <c r="D22" s="71"/>
      <c r="E22" s="74"/>
      <c r="F22" s="52"/>
      <c r="G22" s="14">
        <v>50</v>
      </c>
      <c r="H22" s="74">
        <f>B22/C22</f>
        <v>14.398848092152628</v>
      </c>
      <c r="I22" s="62"/>
      <c r="J22" s="67"/>
      <c r="P22" s="14">
        <v>200</v>
      </c>
      <c r="Q22" s="14">
        <v>14</v>
      </c>
      <c r="R22" s="14">
        <v>4</v>
      </c>
      <c r="S22" s="14">
        <v>4</v>
      </c>
      <c r="T22" s="14">
        <v>5</v>
      </c>
      <c r="U22" s="14">
        <v>7</v>
      </c>
    </row>
  </sheetData>
  <mergeCells count="6">
    <mergeCell ref="R18:U18"/>
    <mergeCell ref="K20:N20"/>
    <mergeCell ref="D2:F2"/>
    <mergeCell ref="K4:N4"/>
    <mergeCell ref="D10:F10"/>
    <mergeCell ref="K12:N1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1"/>
  <sheetViews>
    <sheetView workbookViewId="0">
      <pane ySplit="1" topLeftCell="A2" activePane="bottomLeft" state="frozen"/>
      <selection pane="bottomLeft" activeCell="A2" sqref="A2"/>
    </sheetView>
  </sheetViews>
  <sheetFormatPr defaultColWidth="8.7109375" defaultRowHeight="12.75" customHeight="1" x14ac:dyDescent="0.2"/>
  <cols>
    <col min="1" max="1" width="6.7109375" customWidth="1"/>
    <col min="2" max="2" width="4.28515625" customWidth="1"/>
    <col min="3" max="3" width="2" customWidth="1"/>
    <col min="4" max="4" width="6.5703125" customWidth="1"/>
    <col min="5" max="5" width="24.42578125" customWidth="1"/>
    <col min="6" max="6" width="17.7109375" customWidth="1"/>
    <col min="7" max="7" width="22" customWidth="1"/>
    <col min="8" max="8" width="49.28515625" customWidth="1"/>
  </cols>
  <sheetData>
    <row r="1" spans="1:8" s="1" customFormat="1" x14ac:dyDescent="0.2">
      <c r="A1" s="9" t="s">
        <v>0</v>
      </c>
      <c r="B1" s="44" t="s">
        <v>1</v>
      </c>
      <c r="C1" s="44"/>
      <c r="D1" s="9" t="s">
        <v>2</v>
      </c>
      <c r="E1" s="2" t="s">
        <v>3</v>
      </c>
      <c r="F1" s="37" t="s">
        <v>4</v>
      </c>
      <c r="G1" s="37" t="s">
        <v>5</v>
      </c>
      <c r="H1" s="1" t="s">
        <v>141</v>
      </c>
    </row>
    <row r="2" spans="1:8" ht="13.5" customHeight="1" x14ac:dyDescent="0.2">
      <c r="A2" s="14"/>
      <c r="B2" s="54"/>
      <c r="C2" s="65"/>
      <c r="D2" s="14"/>
      <c r="E2" s="6"/>
      <c r="F2" s="31"/>
      <c r="G2" s="31"/>
      <c r="H2" s="34"/>
    </row>
    <row r="3" spans="1:8" ht="13.5" customHeight="1" x14ac:dyDescent="0.2">
      <c r="A3" s="14"/>
      <c r="B3" s="54"/>
      <c r="C3" s="65"/>
      <c r="D3" s="14"/>
      <c r="E3" s="6"/>
      <c r="F3" s="31"/>
      <c r="G3" s="31"/>
      <c r="H3" s="34"/>
    </row>
    <row r="4" spans="1:8" ht="13.5" customHeight="1" x14ac:dyDescent="0.2">
      <c r="A4" s="14"/>
      <c r="B4" s="54"/>
      <c r="C4" s="65"/>
      <c r="D4" s="14"/>
      <c r="E4" s="6"/>
      <c r="F4" s="31"/>
      <c r="G4" s="31"/>
      <c r="H4" s="34"/>
    </row>
    <row r="5" spans="1:8" ht="13.5" customHeight="1" x14ac:dyDescent="0.2">
      <c r="A5" s="14"/>
      <c r="B5" s="54"/>
      <c r="C5" s="65"/>
      <c r="D5" s="14"/>
      <c r="E5" s="6"/>
      <c r="F5" s="31"/>
      <c r="G5" s="31"/>
      <c r="H5" s="34"/>
    </row>
    <row r="6" spans="1:8" ht="13.5" customHeight="1" x14ac:dyDescent="0.2">
      <c r="A6" s="14"/>
      <c r="B6" s="54"/>
      <c r="C6" s="65"/>
      <c r="D6" s="14"/>
      <c r="E6" s="6"/>
      <c r="F6" s="31"/>
      <c r="G6" s="31"/>
      <c r="H6" s="34"/>
    </row>
    <row r="7" spans="1:8" ht="13.5" customHeight="1" x14ac:dyDescent="0.2">
      <c r="A7" s="14"/>
      <c r="B7" s="54"/>
      <c r="C7" s="65"/>
      <c r="D7" s="14"/>
      <c r="E7" s="6"/>
      <c r="F7" s="31"/>
      <c r="G7" s="31"/>
      <c r="H7" s="34"/>
    </row>
    <row r="8" spans="1:8" ht="13.5" customHeight="1" x14ac:dyDescent="0.2">
      <c r="A8" s="14"/>
      <c r="B8" s="54"/>
      <c r="C8" s="65"/>
      <c r="D8" s="14"/>
      <c r="E8" s="6"/>
      <c r="F8" s="31"/>
      <c r="G8" s="31"/>
      <c r="H8" s="34"/>
    </row>
    <row r="9" spans="1:8" ht="13.5" customHeight="1" x14ac:dyDescent="0.2">
      <c r="A9" s="14"/>
      <c r="B9" s="54"/>
      <c r="C9" s="65"/>
      <c r="D9" s="14"/>
      <c r="E9" s="6"/>
      <c r="F9" s="31" t="s">
        <v>142</v>
      </c>
      <c r="G9" s="31"/>
      <c r="H9" s="34"/>
    </row>
    <row r="10" spans="1:8" ht="13.5" customHeight="1" x14ac:dyDescent="0.2">
      <c r="A10" s="14"/>
      <c r="B10" s="54"/>
      <c r="C10" s="65"/>
      <c r="D10" s="14"/>
      <c r="E10" s="6"/>
      <c r="F10" s="31"/>
      <c r="G10" s="31"/>
      <c r="H10" s="34"/>
    </row>
    <row r="11" spans="1:8" ht="13.5" customHeight="1" x14ac:dyDescent="0.2">
      <c r="A11" s="14"/>
      <c r="B11" s="54"/>
      <c r="C11" s="65"/>
      <c r="D11" s="14"/>
      <c r="E11" s="6"/>
      <c r="F11" s="31"/>
      <c r="G11" s="31"/>
      <c r="H11" s="34"/>
    </row>
    <row r="12" spans="1:8" ht="13.5" customHeight="1" x14ac:dyDescent="0.2">
      <c r="A12" s="14"/>
      <c r="B12" s="54"/>
      <c r="C12" s="65"/>
      <c r="D12" s="14"/>
      <c r="E12" s="6"/>
      <c r="F12" s="31"/>
      <c r="G12" s="31"/>
      <c r="H12" s="34"/>
    </row>
    <row r="13" spans="1:8" ht="13.5" customHeight="1" x14ac:dyDescent="0.2">
      <c r="A13" s="14"/>
      <c r="B13" s="54"/>
      <c r="C13" s="65"/>
      <c r="D13" s="14"/>
      <c r="E13" s="6"/>
      <c r="F13" s="31"/>
      <c r="G13" s="31"/>
      <c r="H13" s="34"/>
    </row>
    <row r="14" spans="1:8" ht="13.5" customHeight="1" x14ac:dyDescent="0.2">
      <c r="A14" s="14"/>
      <c r="B14" s="54"/>
      <c r="C14" s="65"/>
      <c r="D14" s="14"/>
      <c r="E14" s="6"/>
      <c r="F14" s="31"/>
      <c r="G14" s="31"/>
      <c r="H14" s="34"/>
    </row>
    <row r="15" spans="1:8" ht="13.5" customHeight="1" x14ac:dyDescent="0.2">
      <c r="A15" s="14"/>
      <c r="B15" s="54"/>
      <c r="C15" s="65"/>
      <c r="D15" s="14"/>
      <c r="E15" s="6"/>
      <c r="F15" s="31"/>
      <c r="G15" s="31"/>
      <c r="H15" s="34"/>
    </row>
    <row r="16" spans="1:8" ht="13.5" customHeight="1" x14ac:dyDescent="0.2">
      <c r="A16" s="14"/>
      <c r="B16" s="54"/>
      <c r="C16" s="65"/>
      <c r="D16" s="14"/>
      <c r="E16" s="6"/>
      <c r="F16" s="31"/>
      <c r="G16" s="31"/>
      <c r="H16" s="34"/>
    </row>
    <row r="17" spans="1:8" ht="13.5" customHeight="1" x14ac:dyDescent="0.2">
      <c r="A17" s="14"/>
      <c r="B17" s="54"/>
      <c r="C17" s="65"/>
      <c r="D17" s="14"/>
      <c r="E17" s="6"/>
      <c r="F17" s="31"/>
      <c r="G17" s="31"/>
      <c r="H17" s="34"/>
    </row>
    <row r="18" spans="1:8" ht="13.5" customHeight="1" x14ac:dyDescent="0.2">
      <c r="A18" s="14"/>
      <c r="B18" s="54"/>
      <c r="C18" s="65"/>
      <c r="D18" s="14"/>
      <c r="E18" s="6"/>
      <c r="F18" s="31"/>
      <c r="G18" s="31"/>
      <c r="H18" s="34"/>
    </row>
    <row r="19" spans="1:8" ht="13.5" customHeight="1" x14ac:dyDescent="0.2">
      <c r="A19" s="14"/>
      <c r="B19" s="54"/>
      <c r="C19" s="65"/>
      <c r="D19" s="14"/>
      <c r="E19" s="6"/>
      <c r="F19" s="31"/>
      <c r="G19" s="31"/>
      <c r="H19" s="34"/>
    </row>
    <row r="20" spans="1:8" ht="13.5" customHeight="1" x14ac:dyDescent="0.2">
      <c r="A20" s="14"/>
      <c r="B20" s="54"/>
      <c r="C20" s="65"/>
      <c r="D20" s="14"/>
      <c r="E20" s="6"/>
      <c r="F20" s="31"/>
      <c r="G20" s="31"/>
      <c r="H20" s="34"/>
    </row>
    <row r="21" spans="1:8" ht="13.5" customHeight="1" x14ac:dyDescent="0.2">
      <c r="A21" s="14"/>
      <c r="B21" s="54"/>
      <c r="C21" s="65"/>
      <c r="D21" s="14"/>
      <c r="E21" s="6"/>
      <c r="F21" s="31"/>
      <c r="G21" s="31"/>
      <c r="H21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9"/>
  <sheetViews>
    <sheetView view="pageBreakPreview" topLeftCell="A19" zoomScaleNormal="100" zoomScaleSheetLayoutView="100" workbookViewId="0">
      <selection activeCell="D69" sqref="D69"/>
    </sheetView>
  </sheetViews>
  <sheetFormatPr defaultColWidth="8.7109375" defaultRowHeight="12.75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24.42578125" style="54" customWidth="1"/>
    <col min="5" max="5" width="17.7109375" style="34" customWidth="1"/>
    <col min="6" max="6" width="23" style="46" customWidth="1"/>
    <col min="7" max="7" width="9.140625" style="13" customWidth="1"/>
    <col min="8" max="8" width="10" style="196" customWidth="1"/>
    <col min="9" max="9" width="9.85546875" style="196" customWidth="1"/>
  </cols>
  <sheetData>
    <row r="1" spans="1:9" s="17" customFormat="1" ht="25.5" customHeight="1" x14ac:dyDescent="0.2">
      <c r="A1" s="110" t="s">
        <v>228</v>
      </c>
      <c r="B1" s="693" t="s">
        <v>229</v>
      </c>
      <c r="C1" s="693"/>
      <c r="D1" s="111" t="s">
        <v>230</v>
      </c>
      <c r="E1" s="112" t="s">
        <v>231</v>
      </c>
      <c r="F1" s="112" t="s">
        <v>232</v>
      </c>
      <c r="G1" s="302" t="s">
        <v>148</v>
      </c>
      <c r="H1" s="394" t="s">
        <v>149</v>
      </c>
      <c r="I1" s="394" t="s">
        <v>150</v>
      </c>
    </row>
    <row r="2" spans="1:9" x14ac:dyDescent="0.2">
      <c r="A2" s="442">
        <v>66</v>
      </c>
      <c r="B2" s="443" t="s">
        <v>31</v>
      </c>
      <c r="C2" s="442">
        <v>4</v>
      </c>
      <c r="D2" s="443"/>
      <c r="E2" s="444"/>
      <c r="F2" s="445"/>
      <c r="G2" s="446">
        <v>0.3125</v>
      </c>
      <c r="H2" s="447">
        <v>0.32305555555555554</v>
      </c>
      <c r="I2" s="447">
        <v>0.33361111111111108</v>
      </c>
    </row>
    <row r="3" spans="1:9" x14ac:dyDescent="0.2">
      <c r="A3" s="442">
        <v>65</v>
      </c>
      <c r="B3" s="443" t="s">
        <v>31</v>
      </c>
      <c r="C3" s="442">
        <v>4</v>
      </c>
      <c r="D3" s="443"/>
      <c r="E3" s="444"/>
      <c r="F3" s="445"/>
      <c r="G3" s="448">
        <v>0.31736111111111109</v>
      </c>
      <c r="H3" s="447">
        <v>0.32791666666666663</v>
      </c>
      <c r="I3" s="447">
        <v>0.33847222222222217</v>
      </c>
    </row>
    <row r="4" spans="1:9" x14ac:dyDescent="0.2">
      <c r="A4" s="442">
        <v>64</v>
      </c>
      <c r="B4" s="443" t="s">
        <v>31</v>
      </c>
      <c r="C4" s="442">
        <v>4</v>
      </c>
      <c r="D4" s="443"/>
      <c r="E4" s="444"/>
      <c r="F4" s="445"/>
      <c r="G4" s="448">
        <v>0.32222222222222219</v>
      </c>
      <c r="H4" s="447">
        <v>0.33277777777777773</v>
      </c>
      <c r="I4" s="447">
        <v>0.34333333333333327</v>
      </c>
    </row>
    <row r="5" spans="1:9" x14ac:dyDescent="0.2">
      <c r="A5" s="442">
        <v>63</v>
      </c>
      <c r="B5" s="443" t="s">
        <v>31</v>
      </c>
      <c r="C5" s="442">
        <v>4</v>
      </c>
      <c r="D5" s="443"/>
      <c r="E5" s="444"/>
      <c r="F5" s="445"/>
      <c r="G5" s="448">
        <v>0.32708333333333328</v>
      </c>
      <c r="H5" s="447">
        <v>0.33763888888888882</v>
      </c>
      <c r="I5" s="447">
        <v>0.34819444444444436</v>
      </c>
    </row>
    <row r="6" spans="1:9" x14ac:dyDescent="0.2">
      <c r="A6" s="442">
        <v>62</v>
      </c>
      <c r="B6" s="443" t="s">
        <v>31</v>
      </c>
      <c r="C6" s="442">
        <v>4</v>
      </c>
      <c r="D6" s="443"/>
      <c r="E6" s="444"/>
      <c r="F6" s="445"/>
      <c r="G6" s="448">
        <v>0.33194444444444438</v>
      </c>
      <c r="H6" s="447">
        <v>0.34249999999999992</v>
      </c>
      <c r="I6" s="447">
        <v>0.35305555555555546</v>
      </c>
    </row>
    <row r="7" spans="1:9" x14ac:dyDescent="0.2">
      <c r="A7" s="442">
        <v>61</v>
      </c>
      <c r="B7" s="443" t="s">
        <v>31</v>
      </c>
      <c r="C7" s="442">
        <v>4</v>
      </c>
      <c r="D7" s="443"/>
      <c r="E7" s="444"/>
      <c r="F7" s="445"/>
      <c r="G7" s="448">
        <v>0.33680555555555547</v>
      </c>
      <c r="H7" s="447">
        <v>0.34736111111111101</v>
      </c>
      <c r="I7" s="447">
        <v>0.35791666666666655</v>
      </c>
    </row>
    <row r="8" spans="1:9" x14ac:dyDescent="0.2">
      <c r="A8" s="442">
        <v>60</v>
      </c>
      <c r="B8" s="443" t="s">
        <v>31</v>
      </c>
      <c r="C8" s="442">
        <v>4</v>
      </c>
      <c r="D8" s="443"/>
      <c r="E8" s="444"/>
      <c r="F8" s="445"/>
      <c r="G8" s="448">
        <v>0.34166666666666656</v>
      </c>
      <c r="H8" s="447">
        <v>0.3522222222222221</v>
      </c>
      <c r="I8" s="447">
        <v>0.36277777777777764</v>
      </c>
    </row>
    <row r="9" spans="1:9" x14ac:dyDescent="0.2">
      <c r="A9" s="442">
        <v>59</v>
      </c>
      <c r="B9" s="443" t="s">
        <v>31</v>
      </c>
      <c r="C9" s="442">
        <v>4</v>
      </c>
      <c r="D9" s="443"/>
      <c r="E9" s="444"/>
      <c r="F9" s="445"/>
      <c r="G9" s="448">
        <v>0.34652777777777766</v>
      </c>
      <c r="H9" s="447">
        <v>0.3570833333333332</v>
      </c>
      <c r="I9" s="447">
        <v>0.36763888888888874</v>
      </c>
    </row>
    <row r="10" spans="1:9" s="180" customFormat="1" x14ac:dyDescent="0.2">
      <c r="A10" s="442">
        <v>58</v>
      </c>
      <c r="B10" s="443" t="s">
        <v>31</v>
      </c>
      <c r="C10" s="442">
        <v>4</v>
      </c>
      <c r="D10" s="443"/>
      <c r="E10" s="444"/>
      <c r="F10" s="445"/>
      <c r="G10" s="449">
        <v>0.35138888888888875</v>
      </c>
      <c r="H10" s="447">
        <v>0.36194444444444429</v>
      </c>
      <c r="I10" s="447">
        <v>0.37249999999999983</v>
      </c>
    </row>
    <row r="11" spans="1:9" x14ac:dyDescent="0.2">
      <c r="A11" s="442">
        <v>57</v>
      </c>
      <c r="B11" s="443" t="s">
        <v>31</v>
      </c>
      <c r="C11" s="442">
        <v>4</v>
      </c>
      <c r="D11" s="443"/>
      <c r="E11" s="444"/>
      <c r="F11" s="445"/>
      <c r="G11" s="449">
        <v>0.35624999999999984</v>
      </c>
      <c r="H11" s="447">
        <v>0.36680555555555538</v>
      </c>
      <c r="I11" s="447">
        <v>0.37736111111111093</v>
      </c>
    </row>
    <row r="12" spans="1:9" x14ac:dyDescent="0.2">
      <c r="A12" s="442">
        <v>56</v>
      </c>
      <c r="B12" s="443" t="s">
        <v>31</v>
      </c>
      <c r="C12" s="442">
        <v>4</v>
      </c>
      <c r="D12" s="443"/>
      <c r="E12" s="444"/>
      <c r="F12" s="445"/>
      <c r="G12" s="448">
        <v>0.36111111111111094</v>
      </c>
      <c r="H12" s="447">
        <v>0.37166666666666648</v>
      </c>
      <c r="I12" s="447">
        <v>0.38222222222222202</v>
      </c>
    </row>
    <row r="13" spans="1:9" x14ac:dyDescent="0.2">
      <c r="A13" s="442">
        <v>55</v>
      </c>
      <c r="B13" s="443" t="s">
        <v>31</v>
      </c>
      <c r="C13" s="442">
        <v>4</v>
      </c>
      <c r="D13" s="443"/>
      <c r="E13" s="444"/>
      <c r="F13" s="445"/>
      <c r="G13" s="448">
        <v>0.36597222222222203</v>
      </c>
      <c r="H13" s="447">
        <v>0.37652777777777757</v>
      </c>
      <c r="I13" s="447">
        <v>0.38708333333333311</v>
      </c>
    </row>
    <row r="14" spans="1:9" x14ac:dyDescent="0.2">
      <c r="A14" s="442">
        <v>54</v>
      </c>
      <c r="B14" s="443" t="s">
        <v>31</v>
      </c>
      <c r="C14" s="442">
        <v>4</v>
      </c>
      <c r="D14" s="443"/>
      <c r="E14" s="444"/>
      <c r="F14" s="445"/>
      <c r="G14" s="448">
        <v>0.37083333333333313</v>
      </c>
      <c r="H14" s="447">
        <v>0.38138888888888867</v>
      </c>
      <c r="I14" s="447">
        <v>0.39194444444444421</v>
      </c>
    </row>
    <row r="15" spans="1:9" x14ac:dyDescent="0.2">
      <c r="A15" s="442">
        <v>53</v>
      </c>
      <c r="B15" s="443" t="s">
        <v>31</v>
      </c>
      <c r="C15" s="442">
        <v>4</v>
      </c>
      <c r="D15" s="443"/>
      <c r="E15" s="444"/>
      <c r="F15" s="445"/>
      <c r="G15" s="448">
        <v>0.37569444444444422</v>
      </c>
      <c r="H15" s="447">
        <v>0.38624999999999976</v>
      </c>
      <c r="I15" s="447">
        <v>0.3968055555555553</v>
      </c>
    </row>
    <row r="16" spans="1:9" x14ac:dyDescent="0.2">
      <c r="A16" s="442">
        <v>52</v>
      </c>
      <c r="B16" s="443" t="s">
        <v>31</v>
      </c>
      <c r="C16" s="442">
        <v>4</v>
      </c>
      <c r="D16" s="443"/>
      <c r="E16" s="444"/>
      <c r="F16" s="445"/>
      <c r="G16" s="448">
        <v>0.38055555555555531</v>
      </c>
      <c r="H16" s="447">
        <v>0.39111111111111085</v>
      </c>
      <c r="I16" s="447">
        <v>0.40166666666666639</v>
      </c>
    </row>
    <row r="17" spans="1:10" x14ac:dyDescent="0.2">
      <c r="A17" s="450">
        <v>51</v>
      </c>
      <c r="B17" s="451" t="s">
        <v>31</v>
      </c>
      <c r="C17" s="450">
        <v>4</v>
      </c>
      <c r="D17" s="451"/>
      <c r="E17" s="452"/>
      <c r="F17" s="453"/>
      <c r="G17" s="454">
        <v>0.38541666666666641</v>
      </c>
      <c r="H17" s="455">
        <v>0.39597222222222195</v>
      </c>
      <c r="I17" s="455">
        <v>0.40652777777777749</v>
      </c>
    </row>
    <row r="18" spans="1:10" s="180" customFormat="1" x14ac:dyDescent="0.2">
      <c r="A18" s="442">
        <v>50</v>
      </c>
      <c r="B18" s="443" t="s">
        <v>31</v>
      </c>
      <c r="C18" s="442">
        <v>4</v>
      </c>
      <c r="D18" s="443"/>
      <c r="E18" s="444"/>
      <c r="F18" s="445"/>
      <c r="G18" s="449">
        <v>0.3902777777777775</v>
      </c>
      <c r="H18" s="447">
        <v>0.40083333333333304</v>
      </c>
      <c r="I18" s="447">
        <v>0.41138888888888858</v>
      </c>
      <c r="J18"/>
    </row>
    <row r="19" spans="1:10" s="181" customFormat="1" ht="13.5" thickBot="1" x14ac:dyDescent="0.25">
      <c r="A19" s="442">
        <v>49</v>
      </c>
      <c r="B19" s="443" t="s">
        <v>31</v>
      </c>
      <c r="C19" s="442">
        <v>4</v>
      </c>
      <c r="D19" s="443"/>
      <c r="E19" s="444"/>
      <c r="F19" s="445"/>
      <c r="G19" s="449">
        <v>0.3951388888888886</v>
      </c>
      <c r="H19" s="447">
        <v>0.40569444444444414</v>
      </c>
      <c r="I19" s="447">
        <v>0.41624999999999968</v>
      </c>
      <c r="J19"/>
    </row>
    <row r="20" spans="1:10" ht="33.6" customHeight="1" x14ac:dyDescent="0.2">
      <c r="A20" s="456">
        <v>48</v>
      </c>
      <c r="B20" s="457" t="s">
        <v>31</v>
      </c>
      <c r="C20" s="456">
        <v>4</v>
      </c>
      <c r="D20" s="457"/>
      <c r="E20" s="458"/>
      <c r="F20" s="459"/>
      <c r="G20" s="460">
        <v>0.41666666666666669</v>
      </c>
      <c r="H20" s="461">
        <v>0.42722222222222223</v>
      </c>
      <c r="I20" s="461">
        <v>0.43777777777777777</v>
      </c>
    </row>
    <row r="21" spans="1:10" x14ac:dyDescent="0.2">
      <c r="A21" s="442">
        <v>47</v>
      </c>
      <c r="B21" s="443" t="s">
        <v>31</v>
      </c>
      <c r="C21" s="442">
        <v>4</v>
      </c>
      <c r="D21" s="443"/>
      <c r="E21" s="444"/>
      <c r="F21" s="445"/>
      <c r="G21" s="448">
        <v>0.42152777777777778</v>
      </c>
      <c r="H21" s="447">
        <v>0.43208333333333332</v>
      </c>
      <c r="I21" s="447">
        <v>0.44263888888888886</v>
      </c>
    </row>
    <row r="22" spans="1:10" x14ac:dyDescent="0.2">
      <c r="A22" s="442">
        <v>46</v>
      </c>
      <c r="B22" s="443" t="s">
        <v>31</v>
      </c>
      <c r="C22" s="442">
        <v>4</v>
      </c>
      <c r="D22" s="443"/>
      <c r="E22" s="444"/>
      <c r="F22" s="445"/>
      <c r="G22" s="448">
        <v>0.42638888888888887</v>
      </c>
      <c r="H22" s="447">
        <v>0.43694444444444441</v>
      </c>
      <c r="I22" s="447">
        <v>0.44749999999999995</v>
      </c>
    </row>
    <row r="23" spans="1:10" x14ac:dyDescent="0.2">
      <c r="A23" s="462">
        <v>45</v>
      </c>
      <c r="B23" s="463" t="s">
        <v>31</v>
      </c>
      <c r="C23" s="462">
        <v>3</v>
      </c>
      <c r="D23" s="463"/>
      <c r="E23" s="464"/>
      <c r="F23" s="465"/>
      <c r="G23" s="448">
        <v>0.43124999999999997</v>
      </c>
      <c r="H23" s="447">
        <v>0.44180555555555551</v>
      </c>
      <c r="I23" s="447">
        <v>0.45236111111111105</v>
      </c>
    </row>
    <row r="24" spans="1:10" x14ac:dyDescent="0.2">
      <c r="A24" s="442">
        <v>44</v>
      </c>
      <c r="B24" s="443" t="s">
        <v>31</v>
      </c>
      <c r="C24" s="442">
        <v>3</v>
      </c>
      <c r="D24" s="466"/>
      <c r="E24" s="467"/>
      <c r="F24" s="468"/>
      <c r="G24" s="448">
        <v>0.43611111111111106</v>
      </c>
      <c r="H24" s="447">
        <v>0.4466666666666666</v>
      </c>
      <c r="I24" s="447">
        <v>0.45722222222222214</v>
      </c>
    </row>
    <row r="25" spans="1:10" x14ac:dyDescent="0.2">
      <c r="A25" s="442">
        <v>43</v>
      </c>
      <c r="B25" s="443" t="s">
        <v>31</v>
      </c>
      <c r="C25" s="442">
        <v>3</v>
      </c>
      <c r="D25" s="443"/>
      <c r="E25" s="444"/>
      <c r="F25" s="445"/>
      <c r="G25" s="448">
        <v>0.44097222222222215</v>
      </c>
      <c r="H25" s="447">
        <v>0.45152777777777769</v>
      </c>
      <c r="I25" s="447">
        <v>0.46208333333333323</v>
      </c>
    </row>
    <row r="26" spans="1:10" x14ac:dyDescent="0.2">
      <c r="A26" s="442">
        <v>42</v>
      </c>
      <c r="B26" s="443" t="s">
        <v>31</v>
      </c>
      <c r="C26" s="442">
        <v>3</v>
      </c>
      <c r="D26" s="443"/>
      <c r="E26" s="444"/>
      <c r="F26" s="445"/>
      <c r="G26" s="448">
        <v>0.44583333333333325</v>
      </c>
      <c r="H26" s="447">
        <v>0.45638888888888879</v>
      </c>
      <c r="I26" s="447">
        <v>0.46694444444444433</v>
      </c>
    </row>
    <row r="27" spans="1:10" x14ac:dyDescent="0.2">
      <c r="A27" s="442">
        <v>41</v>
      </c>
      <c r="B27" s="443" t="s">
        <v>31</v>
      </c>
      <c r="C27" s="442">
        <v>3</v>
      </c>
      <c r="D27" s="443"/>
      <c r="E27" s="444"/>
      <c r="F27" s="445"/>
      <c r="G27" s="448">
        <v>0.45069444444444434</v>
      </c>
      <c r="H27" s="447">
        <v>0.46124999999999988</v>
      </c>
      <c r="I27" s="447">
        <v>0.47180555555555542</v>
      </c>
    </row>
    <row r="28" spans="1:10" x14ac:dyDescent="0.2">
      <c r="A28" s="442">
        <v>40</v>
      </c>
      <c r="B28" s="443" t="s">
        <v>31</v>
      </c>
      <c r="C28" s="442">
        <v>3</v>
      </c>
      <c r="D28" s="443"/>
      <c r="E28" s="444"/>
      <c r="F28" s="445"/>
      <c r="G28" s="448">
        <v>0.45555555555555544</v>
      </c>
      <c r="H28" s="447">
        <v>0.46611111111111098</v>
      </c>
      <c r="I28" s="447">
        <v>0.47666666666666652</v>
      </c>
    </row>
    <row r="29" spans="1:10" x14ac:dyDescent="0.2">
      <c r="A29" s="442">
        <v>39</v>
      </c>
      <c r="B29" s="443" t="s">
        <v>31</v>
      </c>
      <c r="C29" s="442">
        <v>3</v>
      </c>
      <c r="D29" s="443"/>
      <c r="E29" s="444"/>
      <c r="F29" s="445"/>
      <c r="G29" s="448">
        <v>0.46041666666666653</v>
      </c>
      <c r="H29" s="447">
        <v>0.47097222222222207</v>
      </c>
      <c r="I29" s="447">
        <v>0.48152777777777761</v>
      </c>
    </row>
    <row r="30" spans="1:10" x14ac:dyDescent="0.2">
      <c r="A30" s="442">
        <v>38</v>
      </c>
      <c r="B30" s="443" t="s">
        <v>31</v>
      </c>
      <c r="C30" s="442">
        <v>3</v>
      </c>
      <c r="D30" s="443"/>
      <c r="E30" s="444"/>
      <c r="F30" s="557"/>
      <c r="G30" s="448">
        <v>0.46527777777777762</v>
      </c>
      <c r="H30" s="447">
        <v>0.47583333333333316</v>
      </c>
      <c r="I30" s="447">
        <v>0.4863888888888887</v>
      </c>
    </row>
    <row r="31" spans="1:10" s="34" customFormat="1" x14ac:dyDescent="0.2">
      <c r="A31" s="442">
        <v>37</v>
      </c>
      <c r="B31" s="443" t="s">
        <v>31</v>
      </c>
      <c r="C31" s="442">
        <v>3</v>
      </c>
      <c r="D31" s="443"/>
      <c r="E31" s="444"/>
      <c r="F31" s="445"/>
      <c r="G31" s="448">
        <v>0.47013888888888872</v>
      </c>
      <c r="H31" s="447">
        <v>0.48069444444444426</v>
      </c>
      <c r="I31" s="447">
        <v>0.4912499999999998</v>
      </c>
    </row>
    <row r="32" spans="1:10" x14ac:dyDescent="0.2">
      <c r="A32" s="442">
        <v>36</v>
      </c>
      <c r="B32" s="443" t="s">
        <v>31</v>
      </c>
      <c r="C32" s="442">
        <v>3</v>
      </c>
      <c r="D32" s="443"/>
      <c r="E32" s="444"/>
      <c r="F32" s="445"/>
      <c r="G32" s="448">
        <v>0.47499999999999981</v>
      </c>
      <c r="H32" s="447">
        <v>0.48555555555555535</v>
      </c>
      <c r="I32" s="447">
        <v>0.49611111111111089</v>
      </c>
    </row>
    <row r="33" spans="1:9" s="180" customFormat="1" x14ac:dyDescent="0.2">
      <c r="A33" s="442">
        <v>35</v>
      </c>
      <c r="B33" s="443" t="s">
        <v>31</v>
      </c>
      <c r="C33" s="442">
        <v>3</v>
      </c>
      <c r="D33" s="443"/>
      <c r="E33" s="444"/>
      <c r="F33" s="445"/>
      <c r="G33" s="449">
        <v>0.47986111111111091</v>
      </c>
      <c r="H33" s="447">
        <v>0.49041666666666645</v>
      </c>
      <c r="I33" s="447">
        <v>0.50097222222222204</v>
      </c>
    </row>
    <row r="34" spans="1:9" x14ac:dyDescent="0.2">
      <c r="A34" s="442">
        <v>34</v>
      </c>
      <c r="B34" s="443" t="s">
        <v>31</v>
      </c>
      <c r="C34" s="442">
        <v>3</v>
      </c>
      <c r="D34" s="443"/>
      <c r="E34" s="444"/>
      <c r="F34" s="445"/>
      <c r="G34" s="449">
        <v>0.484722222222222</v>
      </c>
      <c r="H34" s="447">
        <v>0.49527777777777754</v>
      </c>
      <c r="I34" s="447">
        <v>0.50583333333333313</v>
      </c>
    </row>
    <row r="35" spans="1:9" x14ac:dyDescent="0.2">
      <c r="A35" s="442">
        <v>33</v>
      </c>
      <c r="B35" s="443" t="s">
        <v>31</v>
      </c>
      <c r="C35" s="442">
        <v>3</v>
      </c>
      <c r="D35" s="463"/>
      <c r="E35" s="464"/>
      <c r="F35" s="445"/>
      <c r="G35" s="448">
        <v>0.48958333333333309</v>
      </c>
      <c r="H35" s="447">
        <v>0.50013888888888869</v>
      </c>
      <c r="I35" s="447">
        <v>0.51069444444444423</v>
      </c>
    </row>
    <row r="36" spans="1:9" s="181" customFormat="1" ht="13.5" thickBot="1" x14ac:dyDescent="0.25">
      <c r="A36" s="442">
        <v>32</v>
      </c>
      <c r="B36" s="443" t="s">
        <v>31</v>
      </c>
      <c r="C36" s="442">
        <v>3</v>
      </c>
      <c r="D36" s="466"/>
      <c r="E36" s="467"/>
      <c r="F36" s="445"/>
      <c r="G36" s="448">
        <v>0.49444444444444419</v>
      </c>
      <c r="H36" s="447">
        <v>0.50499999999999978</v>
      </c>
      <c r="I36" s="447">
        <v>0.51555555555555532</v>
      </c>
    </row>
    <row r="37" spans="1:9" ht="33.6" customHeight="1" x14ac:dyDescent="0.2">
      <c r="A37" s="456">
        <v>31</v>
      </c>
      <c r="B37" s="457" t="s">
        <v>31</v>
      </c>
      <c r="C37" s="456">
        <v>3</v>
      </c>
      <c r="D37" s="457"/>
      <c r="E37" s="458"/>
      <c r="F37" s="459"/>
      <c r="G37" s="460">
        <v>0.54166666666666663</v>
      </c>
      <c r="H37" s="461">
        <v>0.55222222222222217</v>
      </c>
      <c r="I37" s="461">
        <v>0.56277777777777771</v>
      </c>
    </row>
    <row r="38" spans="1:9" x14ac:dyDescent="0.2">
      <c r="A38" s="442">
        <v>30</v>
      </c>
      <c r="B38" s="443" t="s">
        <v>31</v>
      </c>
      <c r="C38" s="442">
        <v>3</v>
      </c>
      <c r="D38" s="443"/>
      <c r="E38" s="444"/>
      <c r="F38" s="445"/>
      <c r="G38" s="448">
        <v>0.54652777777777772</v>
      </c>
      <c r="H38" s="447">
        <v>0.55708333333333326</v>
      </c>
      <c r="I38" s="447">
        <v>0.5676388888888888</v>
      </c>
    </row>
    <row r="39" spans="1:9" x14ac:dyDescent="0.2">
      <c r="A39" s="442">
        <v>29</v>
      </c>
      <c r="B39" s="443" t="s">
        <v>31</v>
      </c>
      <c r="C39" s="442">
        <v>3</v>
      </c>
      <c r="D39" s="443"/>
      <c r="E39" s="444"/>
      <c r="F39" s="445"/>
      <c r="G39" s="448">
        <v>0.55138888888888882</v>
      </c>
      <c r="H39" s="447">
        <v>0.56194444444444436</v>
      </c>
      <c r="I39" s="447">
        <v>0.5724999999999999</v>
      </c>
    </row>
    <row r="40" spans="1:9" x14ac:dyDescent="0.2">
      <c r="A40" s="442">
        <v>28</v>
      </c>
      <c r="B40" s="443" t="s">
        <v>31</v>
      </c>
      <c r="C40" s="442">
        <v>3</v>
      </c>
      <c r="D40" s="443"/>
      <c r="E40" s="444"/>
      <c r="F40" s="445"/>
      <c r="G40" s="448">
        <v>0.55624999999999991</v>
      </c>
      <c r="H40" s="447">
        <v>0.56680555555555545</v>
      </c>
      <c r="I40" s="447">
        <v>0.57736111111111099</v>
      </c>
    </row>
    <row r="41" spans="1:9" x14ac:dyDescent="0.2">
      <c r="A41" s="442">
        <v>27</v>
      </c>
      <c r="B41" s="443" t="s">
        <v>31</v>
      </c>
      <c r="C41" s="442">
        <v>3</v>
      </c>
      <c r="D41" s="443"/>
      <c r="E41" s="444"/>
      <c r="F41" s="445"/>
      <c r="G41" s="448">
        <v>0.56111111111111101</v>
      </c>
      <c r="H41" s="447">
        <v>0.57166666666666655</v>
      </c>
      <c r="I41" s="447">
        <v>0.58222222222222209</v>
      </c>
    </row>
    <row r="42" spans="1:9" x14ac:dyDescent="0.2">
      <c r="A42" s="442">
        <v>26</v>
      </c>
      <c r="B42" s="443" t="s">
        <v>31</v>
      </c>
      <c r="C42" s="442">
        <v>3</v>
      </c>
      <c r="D42" s="443"/>
      <c r="E42" s="444"/>
      <c r="F42" s="445"/>
      <c r="G42" s="448">
        <v>0.5659722222222221</v>
      </c>
      <c r="H42" s="447">
        <v>0.57652777777777764</v>
      </c>
      <c r="I42" s="447">
        <v>0.58708333333333318</v>
      </c>
    </row>
    <row r="43" spans="1:9" x14ac:dyDescent="0.2">
      <c r="A43" s="442">
        <v>25</v>
      </c>
      <c r="B43" s="443" t="s">
        <v>31</v>
      </c>
      <c r="C43" s="442">
        <v>3</v>
      </c>
      <c r="D43" s="443"/>
      <c r="E43" s="444"/>
      <c r="F43" s="445"/>
      <c r="G43" s="448">
        <v>0.57083333333333319</v>
      </c>
      <c r="H43" s="447">
        <v>0.58138888888888873</v>
      </c>
      <c r="I43" s="447">
        <v>0.59194444444444427</v>
      </c>
    </row>
    <row r="44" spans="1:9" x14ac:dyDescent="0.2">
      <c r="A44" s="442">
        <v>23</v>
      </c>
      <c r="B44" s="443" t="s">
        <v>31</v>
      </c>
      <c r="C44" s="442">
        <v>3</v>
      </c>
      <c r="D44" s="443"/>
      <c r="E44" s="444"/>
      <c r="F44" s="445"/>
      <c r="G44" s="448">
        <v>0.57569444444444429</v>
      </c>
      <c r="H44" s="447">
        <v>0.58624999999999983</v>
      </c>
      <c r="I44" s="447">
        <v>0.59680555555555537</v>
      </c>
    </row>
    <row r="45" spans="1:9" s="180" customFormat="1" x14ac:dyDescent="0.2">
      <c r="A45" s="442">
        <v>22</v>
      </c>
      <c r="B45" s="443" t="s">
        <v>31</v>
      </c>
      <c r="C45" s="442">
        <v>3</v>
      </c>
      <c r="D45" s="443"/>
      <c r="E45" s="444"/>
      <c r="F45" s="445"/>
      <c r="G45" s="449">
        <v>0.58055555555555538</v>
      </c>
      <c r="H45" s="447">
        <v>0.59111111111111092</v>
      </c>
      <c r="I45" s="447">
        <v>0.60166666666666646</v>
      </c>
    </row>
    <row r="46" spans="1:9" x14ac:dyDescent="0.2">
      <c r="A46" s="442">
        <v>21</v>
      </c>
      <c r="B46" s="443" t="s">
        <v>31</v>
      </c>
      <c r="C46" s="442">
        <v>3</v>
      </c>
      <c r="D46" s="443"/>
      <c r="E46" s="444"/>
      <c r="F46" s="445"/>
      <c r="G46" s="446">
        <v>0.58541666666666647</v>
      </c>
      <c r="H46" s="447">
        <v>0.59597222222222201</v>
      </c>
      <c r="I46" s="447">
        <v>0.60652777777777755</v>
      </c>
    </row>
    <row r="47" spans="1:9" x14ac:dyDescent="0.2">
      <c r="A47" s="442">
        <v>20</v>
      </c>
      <c r="B47" s="443" t="s">
        <v>31</v>
      </c>
      <c r="C47" s="442">
        <v>3</v>
      </c>
      <c r="D47" s="443"/>
      <c r="E47" s="444"/>
      <c r="F47" s="445"/>
      <c r="G47" s="448">
        <v>0.59027777777777757</v>
      </c>
      <c r="H47" s="447">
        <v>0.60083333333333311</v>
      </c>
      <c r="I47" s="447">
        <v>0.61138888888888865</v>
      </c>
    </row>
    <row r="48" spans="1:9" s="34" customFormat="1" x14ac:dyDescent="0.2">
      <c r="A48" s="442">
        <v>19</v>
      </c>
      <c r="B48" s="443" t="s">
        <v>31</v>
      </c>
      <c r="C48" s="442">
        <v>3</v>
      </c>
      <c r="D48" s="443"/>
      <c r="E48" s="444"/>
      <c r="F48" s="445"/>
      <c r="G48" s="448">
        <v>0.59513888888888866</v>
      </c>
      <c r="H48" s="447">
        <v>0.6056944444444442</v>
      </c>
      <c r="I48" s="447">
        <v>0.61624999999999974</v>
      </c>
    </row>
    <row r="49" spans="1:9" x14ac:dyDescent="0.2">
      <c r="A49" s="462">
        <v>18</v>
      </c>
      <c r="B49" s="463" t="s">
        <v>31</v>
      </c>
      <c r="C49" s="462">
        <v>3</v>
      </c>
      <c r="D49" s="463"/>
      <c r="E49" s="464"/>
      <c r="F49" s="465"/>
      <c r="G49" s="448">
        <v>0.59999999999999976</v>
      </c>
      <c r="H49" s="447">
        <v>0.6105555555555553</v>
      </c>
      <c r="I49" s="447">
        <v>0.62111111111111084</v>
      </c>
    </row>
    <row r="50" spans="1:9" x14ac:dyDescent="0.2">
      <c r="A50" s="469">
        <v>17</v>
      </c>
      <c r="B50" s="466" t="s">
        <v>31</v>
      </c>
      <c r="C50" s="469">
        <v>3</v>
      </c>
      <c r="D50" s="466"/>
      <c r="E50" s="467"/>
      <c r="F50" s="468"/>
      <c r="G50" s="448">
        <v>0.60486111111111085</v>
      </c>
      <c r="H50" s="447">
        <v>0.61541666666666639</v>
      </c>
      <c r="I50" s="447">
        <v>0.62597222222222193</v>
      </c>
    </row>
    <row r="51" spans="1:9" x14ac:dyDescent="0.2">
      <c r="A51" s="442">
        <v>16</v>
      </c>
      <c r="B51" s="443" t="s">
        <v>31</v>
      </c>
      <c r="C51" s="442">
        <v>3</v>
      </c>
      <c r="D51" s="443"/>
      <c r="E51" s="444"/>
      <c r="F51" s="445"/>
      <c r="G51" s="448">
        <v>0.60972222222222194</v>
      </c>
      <c r="H51" s="447">
        <v>0.62027777777777748</v>
      </c>
      <c r="I51" s="447">
        <v>0.63083333333333302</v>
      </c>
    </row>
    <row r="52" spans="1:9" x14ac:dyDescent="0.2">
      <c r="A52" s="442">
        <v>14</v>
      </c>
      <c r="B52" s="443" t="s">
        <v>31</v>
      </c>
      <c r="C52" s="442">
        <v>3</v>
      </c>
      <c r="D52" s="443"/>
      <c r="E52" s="444"/>
      <c r="F52" s="445"/>
      <c r="G52" s="448">
        <v>0.61458333333333304</v>
      </c>
      <c r="H52" s="447">
        <v>0.62513888888888858</v>
      </c>
      <c r="I52" s="447">
        <v>0.63569444444444412</v>
      </c>
    </row>
    <row r="53" spans="1:9" x14ac:dyDescent="0.2">
      <c r="A53" s="456">
        <v>13</v>
      </c>
      <c r="B53" s="457" t="s">
        <v>31</v>
      </c>
      <c r="C53" s="456">
        <v>3</v>
      </c>
      <c r="D53" s="457"/>
      <c r="E53" s="458"/>
      <c r="F53" s="459"/>
      <c r="G53" s="448">
        <v>0.61944444444444413</v>
      </c>
      <c r="H53" s="447">
        <v>0.62999999999999967</v>
      </c>
      <c r="I53" s="447">
        <v>0.64055555555555521</v>
      </c>
    </row>
    <row r="54" spans="1:9" s="181" customFormat="1" ht="13.5" thickBot="1" x14ac:dyDescent="0.25">
      <c r="A54" s="442">
        <v>12</v>
      </c>
      <c r="B54" s="443" t="s">
        <v>31</v>
      </c>
      <c r="C54" s="442">
        <v>3</v>
      </c>
      <c r="D54" s="443"/>
      <c r="E54" s="444"/>
      <c r="F54" s="445"/>
      <c r="G54" s="448">
        <v>0.62430555555555522</v>
      </c>
      <c r="H54" s="447">
        <v>0.63486111111111077</v>
      </c>
      <c r="I54" s="447">
        <v>0.64541666666666631</v>
      </c>
    </row>
    <row r="55" spans="1:9" ht="40.15" customHeight="1" x14ac:dyDescent="0.2">
      <c r="A55" s="442">
        <v>11</v>
      </c>
      <c r="B55" s="443" t="s">
        <v>31</v>
      </c>
      <c r="C55" s="442">
        <v>2</v>
      </c>
      <c r="D55" s="463"/>
      <c r="E55" s="464"/>
      <c r="F55" s="465"/>
      <c r="G55" s="460">
        <v>0.64236111111111105</v>
      </c>
      <c r="H55" s="461">
        <v>0.65291666666666659</v>
      </c>
      <c r="I55" s="461">
        <v>0.66347222222222213</v>
      </c>
    </row>
    <row r="56" spans="1:9" x14ac:dyDescent="0.2">
      <c r="A56" s="442">
        <v>10</v>
      </c>
      <c r="B56" s="443" t="s">
        <v>31</v>
      </c>
      <c r="C56" s="442">
        <v>2</v>
      </c>
      <c r="D56" s="463"/>
      <c r="E56" s="464"/>
      <c r="F56" s="445"/>
      <c r="G56" s="448">
        <v>0.64722222222222214</v>
      </c>
      <c r="H56" s="447">
        <v>0.65777777777777768</v>
      </c>
      <c r="I56" s="447">
        <v>0.66833333333333322</v>
      </c>
    </row>
    <row r="57" spans="1:9" x14ac:dyDescent="0.2">
      <c r="A57" s="442">
        <v>9</v>
      </c>
      <c r="B57" s="443" t="s">
        <v>31</v>
      </c>
      <c r="C57" s="442">
        <v>2</v>
      </c>
      <c r="D57" s="466"/>
      <c r="E57" s="467"/>
      <c r="F57" s="445"/>
      <c r="G57" s="448">
        <v>0.65208333333333324</v>
      </c>
      <c r="H57" s="447">
        <v>0.66263888888888878</v>
      </c>
      <c r="I57" s="447">
        <v>0.67319444444444432</v>
      </c>
    </row>
    <row r="58" spans="1:9" x14ac:dyDescent="0.2">
      <c r="A58" s="442">
        <v>8</v>
      </c>
      <c r="B58" s="443" t="s">
        <v>31</v>
      </c>
      <c r="C58" s="442">
        <v>2</v>
      </c>
      <c r="D58" s="443"/>
      <c r="E58" s="444"/>
      <c r="F58" s="445"/>
      <c r="G58" s="448">
        <v>0.65694444444444433</v>
      </c>
      <c r="H58" s="447">
        <v>0.66749999999999987</v>
      </c>
      <c r="I58" s="447">
        <v>0.67805555555555541</v>
      </c>
    </row>
    <row r="59" spans="1:9" x14ac:dyDescent="0.2">
      <c r="A59" s="442">
        <v>7</v>
      </c>
      <c r="B59" s="443" t="s">
        <v>31</v>
      </c>
      <c r="C59" s="442">
        <v>2</v>
      </c>
      <c r="D59" s="443"/>
      <c r="E59" s="444"/>
      <c r="F59" s="445"/>
      <c r="G59" s="448">
        <v>0.66180555555555542</v>
      </c>
      <c r="H59" s="447">
        <v>0.67236111111111097</v>
      </c>
      <c r="I59" s="447">
        <v>0.68291666666666651</v>
      </c>
    </row>
    <row r="60" spans="1:9" ht="12.75" customHeight="1" x14ac:dyDescent="0.2">
      <c r="A60" s="442">
        <v>6</v>
      </c>
      <c r="B60" s="443" t="s">
        <v>31</v>
      </c>
      <c r="C60" s="442">
        <v>2</v>
      </c>
      <c r="D60" s="443"/>
      <c r="E60" s="444"/>
      <c r="F60" s="445"/>
      <c r="G60" s="448">
        <v>0.66666666666666652</v>
      </c>
      <c r="H60" s="447">
        <v>0.67722222222222206</v>
      </c>
      <c r="I60" s="447">
        <v>0.6877777777777776</v>
      </c>
    </row>
    <row r="61" spans="1:9" ht="12.75" customHeight="1" x14ac:dyDescent="0.2">
      <c r="A61" s="442">
        <v>5</v>
      </c>
      <c r="B61" s="443" t="s">
        <v>31</v>
      </c>
      <c r="C61" s="442">
        <v>2</v>
      </c>
      <c r="D61" s="443"/>
      <c r="E61" s="444"/>
      <c r="F61" s="445"/>
      <c r="G61" s="448">
        <v>0.67152777777777761</v>
      </c>
      <c r="H61" s="447">
        <v>0.68208333333333315</v>
      </c>
      <c r="I61" s="447">
        <v>0.69263888888888869</v>
      </c>
    </row>
    <row r="62" spans="1:9" ht="12.75" customHeight="1" x14ac:dyDescent="0.2">
      <c r="A62" s="442">
        <v>4</v>
      </c>
      <c r="B62" s="443" t="s">
        <v>31</v>
      </c>
      <c r="C62" s="442">
        <v>2</v>
      </c>
      <c r="D62" s="443"/>
      <c r="E62" s="444"/>
      <c r="F62" s="445"/>
      <c r="G62" s="448">
        <v>0.67638888888888871</v>
      </c>
      <c r="H62" s="447">
        <v>0.68694444444444425</v>
      </c>
      <c r="I62" s="447">
        <v>0.69749999999999979</v>
      </c>
    </row>
    <row r="63" spans="1:9" ht="12.75" customHeight="1" x14ac:dyDescent="0.2">
      <c r="A63" s="442">
        <v>3</v>
      </c>
      <c r="B63" s="443" t="s">
        <v>31</v>
      </c>
      <c r="C63" s="442">
        <v>2</v>
      </c>
      <c r="D63" s="443"/>
      <c r="E63" s="444"/>
      <c r="F63" s="445"/>
      <c r="G63" s="448">
        <v>0.6812499999999998</v>
      </c>
      <c r="H63" s="447">
        <v>0.69180555555555534</v>
      </c>
      <c r="I63" s="447">
        <v>0.70236111111111088</v>
      </c>
    </row>
    <row r="64" spans="1:9" ht="12.75" customHeight="1" x14ac:dyDescent="0.2">
      <c r="A64" s="442">
        <v>2</v>
      </c>
      <c r="B64" s="443" t="s">
        <v>31</v>
      </c>
      <c r="C64" s="442">
        <v>2</v>
      </c>
      <c r="D64" s="443"/>
      <c r="E64" s="444"/>
      <c r="F64" s="445"/>
      <c r="G64" s="448">
        <v>0.68611111111111089</v>
      </c>
      <c r="H64" s="447">
        <v>0.69666666666666643</v>
      </c>
      <c r="I64" s="447">
        <v>0.70722222222222197</v>
      </c>
    </row>
    <row r="65" spans="1:9" ht="12.75" customHeight="1" x14ac:dyDescent="0.2">
      <c r="A65" s="462">
        <v>1</v>
      </c>
      <c r="B65" s="463" t="s">
        <v>31</v>
      </c>
      <c r="C65" s="462">
        <v>2</v>
      </c>
      <c r="D65" s="470"/>
      <c r="E65" s="471"/>
      <c r="F65" s="471"/>
      <c r="G65" s="448">
        <v>0.69097222222222199</v>
      </c>
      <c r="H65" s="447">
        <v>0.70152777777777753</v>
      </c>
      <c r="I65" s="447">
        <v>0.71208333333333307</v>
      </c>
    </row>
    <row r="66" spans="1:9" ht="12.75" customHeight="1" x14ac:dyDescent="0.2">
      <c r="F66" s="297"/>
      <c r="G66" s="631"/>
      <c r="H66" s="632"/>
      <c r="I66" s="632"/>
    </row>
    <row r="67" spans="1:9" ht="12.75" customHeight="1" x14ac:dyDescent="0.2">
      <c r="A67" s="633"/>
      <c r="B67" s="634"/>
      <c r="C67" s="633"/>
      <c r="D67" s="635"/>
      <c r="E67" s="636"/>
      <c r="F67" s="637"/>
      <c r="G67" s="638"/>
      <c r="H67" s="639"/>
      <c r="I67" s="639"/>
    </row>
    <row r="68" spans="1:9" ht="12.75" customHeight="1" x14ac:dyDescent="0.2">
      <c r="A68" s="472"/>
      <c r="B68" s="473"/>
      <c r="C68" s="472"/>
      <c r="D68" s="473"/>
      <c r="E68" s="474"/>
      <c r="F68" s="475"/>
      <c r="G68" s="460"/>
      <c r="H68" s="461"/>
      <c r="I68" s="461"/>
    </row>
    <row r="69" spans="1:9" ht="12.75" customHeight="1" x14ac:dyDescent="0.2"/>
  </sheetData>
  <sortState xmlns:xlrd2="http://schemas.microsoft.com/office/spreadsheetml/2017/richdata2" ref="A2:F68">
    <sortCondition descending="1" ref="A2:A68"/>
  </sortState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69"/>
  <sheetViews>
    <sheetView workbookViewId="0">
      <pane xSplit="5" ySplit="1" topLeftCell="F50" activePane="bottomRight" state="frozen"/>
      <selection pane="topRight" activeCell="F1" sqref="F1"/>
      <selection pane="bottomLeft" activeCell="A2" sqref="A2"/>
      <selection pane="bottomRight" activeCell="K80" sqref="K80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24.42578125" style="54" customWidth="1"/>
    <col min="5" max="5" width="17.7109375" style="34" customWidth="1"/>
    <col min="6" max="6" width="23" style="46" customWidth="1"/>
    <col min="7" max="7" width="8.42578125" style="13" customWidth="1"/>
    <col min="8" max="9" width="9.28515625" style="196" customWidth="1"/>
  </cols>
  <sheetData>
    <row r="1" spans="1:17" s="17" customFormat="1" ht="25.5" customHeight="1" x14ac:dyDescent="0.2">
      <c r="A1" s="48" t="str">
        <f>Startliste!A1</f>
        <v>Rygnr.</v>
      </c>
      <c r="B1" s="722" t="str">
        <f>Startliste!B1</f>
        <v>Klasse</v>
      </c>
      <c r="C1" s="723"/>
      <c r="D1" s="30" t="str">
        <f>Startliste!E1</f>
        <v>Fornavn</v>
      </c>
      <c r="E1" s="17" t="str">
        <f>Startliste!F1</f>
        <v>Efternavn</v>
      </c>
      <c r="F1" s="28" t="str">
        <f>Startliste!G1</f>
        <v>Hest</v>
      </c>
      <c r="G1" s="42" t="s">
        <v>148</v>
      </c>
      <c r="H1" s="193" t="s">
        <v>149</v>
      </c>
      <c r="I1" s="193" t="s">
        <v>150</v>
      </c>
    </row>
    <row r="2" spans="1:17" x14ac:dyDescent="0.2">
      <c r="A2" s="94">
        <f>Startliste!A2</f>
        <v>1</v>
      </c>
      <c r="B2" s="95" t="str">
        <f>Startliste!B2</f>
        <v>AL</v>
      </c>
      <c r="C2" s="94">
        <f>Startliste!C2</f>
        <v>0</v>
      </c>
      <c r="D2" s="95">
        <f>Startliste!E2</f>
        <v>0</v>
      </c>
      <c r="E2" s="87">
        <f>Startliste!F2</f>
        <v>0</v>
      </c>
      <c r="F2" s="96">
        <f>Startliste!G2</f>
        <v>0</v>
      </c>
      <c r="G2" s="197">
        <v>0.3125</v>
      </c>
      <c r="H2" s="194">
        <f>G2+(38/3600)</f>
        <v>0.32305555555555554</v>
      </c>
      <c r="I2" s="194">
        <f>H2+(38/3600)</f>
        <v>0.33361111111111108</v>
      </c>
    </row>
    <row r="3" spans="1:17" x14ac:dyDescent="0.2">
      <c r="A3" s="102">
        <f>Startliste!A3</f>
        <v>2</v>
      </c>
      <c r="B3" s="103" t="str">
        <f>Startliste!B3</f>
        <v>AL</v>
      </c>
      <c r="C3" s="102">
        <f>Startliste!C3</f>
        <v>0</v>
      </c>
      <c r="D3" s="103">
        <f>Startliste!E3</f>
        <v>0</v>
      </c>
      <c r="E3" s="89">
        <f>Startliste!F3</f>
        <v>0</v>
      </c>
      <c r="F3" s="104">
        <f>Startliste!G3</f>
        <v>0</v>
      </c>
      <c r="G3" s="182">
        <f t="shared" ref="G3:G11" si="0">G2+(17.5/3600)</f>
        <v>0.31736111111111109</v>
      </c>
      <c r="H3" s="194">
        <f>G3+(38/3600)</f>
        <v>0.32791666666666663</v>
      </c>
      <c r="I3" s="194">
        <f t="shared" ref="I3:I66" si="1">H3+(38/3600)</f>
        <v>0.33847222222222217</v>
      </c>
      <c r="L3" s="724" t="s">
        <v>234</v>
      </c>
      <c r="M3" s="724"/>
      <c r="N3" s="724"/>
      <c r="O3" s="724"/>
      <c r="P3" s="724"/>
      <c r="Q3" s="724"/>
    </row>
    <row r="4" spans="1:17" x14ac:dyDescent="0.2">
      <c r="A4" s="102">
        <f>Startliste!A4</f>
        <v>3</v>
      </c>
      <c r="B4" s="103" t="str">
        <f>Startliste!B4</f>
        <v>AL</v>
      </c>
      <c r="C4" s="102">
        <f>Startliste!C4</f>
        <v>0</v>
      </c>
      <c r="D4" s="103">
        <f>Startliste!E4</f>
        <v>0</v>
      </c>
      <c r="E4" s="89">
        <f>Startliste!F4</f>
        <v>0</v>
      </c>
      <c r="F4" s="104">
        <f>Startliste!G4</f>
        <v>0</v>
      </c>
      <c r="G4" s="182">
        <f t="shared" si="0"/>
        <v>0.32222222222222219</v>
      </c>
      <c r="H4" s="194">
        <f t="shared" ref="H4:I67" si="2">G4+(38/3600)</f>
        <v>0.33277777777777773</v>
      </c>
      <c r="I4" s="194">
        <f t="shared" si="1"/>
        <v>0.34333333333333327</v>
      </c>
    </row>
    <row r="5" spans="1:17" x14ac:dyDescent="0.2">
      <c r="A5" s="102">
        <f>Startliste!A5</f>
        <v>4</v>
      </c>
      <c r="B5" s="103" t="str">
        <f>Startliste!B5</f>
        <v>AL</v>
      </c>
      <c r="C5" s="102">
        <f>Startliste!C5</f>
        <v>0</v>
      </c>
      <c r="D5" s="103">
        <f>Startliste!E5</f>
        <v>0</v>
      </c>
      <c r="E5" s="89">
        <f>Startliste!F5</f>
        <v>0</v>
      </c>
      <c r="F5" s="104">
        <f>Startliste!G5</f>
        <v>0</v>
      </c>
      <c r="G5" s="182">
        <f t="shared" si="0"/>
        <v>0.32708333333333328</v>
      </c>
      <c r="H5" s="194">
        <f t="shared" si="2"/>
        <v>0.33763888888888882</v>
      </c>
      <c r="I5" s="194">
        <f t="shared" si="1"/>
        <v>0.34819444444444436</v>
      </c>
    </row>
    <row r="6" spans="1:17" x14ac:dyDescent="0.2">
      <c r="A6" s="102">
        <f>Startliste!A6</f>
        <v>5</v>
      </c>
      <c r="B6" s="103" t="str">
        <f>Startliste!B6</f>
        <v>AL</v>
      </c>
      <c r="C6" s="102">
        <f>Startliste!C6</f>
        <v>0</v>
      </c>
      <c r="D6" s="103">
        <f>Startliste!E6</f>
        <v>0</v>
      </c>
      <c r="E6" s="89">
        <f>Startliste!F6</f>
        <v>0</v>
      </c>
      <c r="F6" s="104">
        <f>Startliste!G6</f>
        <v>0</v>
      </c>
      <c r="G6" s="182">
        <f t="shared" si="0"/>
        <v>0.33194444444444438</v>
      </c>
      <c r="H6" s="194">
        <f t="shared" si="2"/>
        <v>0.34249999999999992</v>
      </c>
      <c r="I6" s="194">
        <f t="shared" si="1"/>
        <v>0.35305555555555546</v>
      </c>
    </row>
    <row r="7" spans="1:17" x14ac:dyDescent="0.2">
      <c r="A7" s="102">
        <f>Startliste!A7</f>
        <v>6</v>
      </c>
      <c r="B7" s="103" t="str">
        <f>Startliste!B7</f>
        <v>AL</v>
      </c>
      <c r="C7" s="102">
        <f>Startliste!C7</f>
        <v>0</v>
      </c>
      <c r="D7" s="103">
        <f>Startliste!E7</f>
        <v>0</v>
      </c>
      <c r="E7" s="89">
        <f>Startliste!F7</f>
        <v>0</v>
      </c>
      <c r="F7" s="104">
        <f>Startliste!G7</f>
        <v>0</v>
      </c>
      <c r="G7" s="182">
        <f t="shared" si="0"/>
        <v>0.33680555555555547</v>
      </c>
      <c r="H7" s="194">
        <f t="shared" si="2"/>
        <v>0.34736111111111101</v>
      </c>
      <c r="I7" s="194">
        <f t="shared" si="1"/>
        <v>0.35791666666666655</v>
      </c>
    </row>
    <row r="8" spans="1:17" x14ac:dyDescent="0.2">
      <c r="A8" s="102">
        <f>Startliste!A8</f>
        <v>7</v>
      </c>
      <c r="B8" s="103" t="str">
        <f>Startliste!B8</f>
        <v>AL</v>
      </c>
      <c r="C8" s="102">
        <f>Startliste!C8</f>
        <v>0</v>
      </c>
      <c r="D8" s="103">
        <f>Startliste!E8</f>
        <v>0</v>
      </c>
      <c r="E8" s="89">
        <f>Startliste!F8</f>
        <v>0</v>
      </c>
      <c r="F8" s="104">
        <f>Startliste!G8</f>
        <v>0</v>
      </c>
      <c r="G8" s="182">
        <f t="shared" si="0"/>
        <v>0.34166666666666656</v>
      </c>
      <c r="H8" s="194">
        <f t="shared" si="2"/>
        <v>0.3522222222222221</v>
      </c>
      <c r="I8" s="194">
        <f t="shared" si="1"/>
        <v>0.36277777777777764</v>
      </c>
    </row>
    <row r="9" spans="1:17" x14ac:dyDescent="0.2">
      <c r="A9" s="102">
        <f>Startliste!A9</f>
        <v>8</v>
      </c>
      <c r="B9" s="103" t="str">
        <f>Startliste!B9</f>
        <v>AL</v>
      </c>
      <c r="C9" s="102">
        <f>Startliste!C9</f>
        <v>0</v>
      </c>
      <c r="D9" s="103">
        <f>Startliste!E9</f>
        <v>0</v>
      </c>
      <c r="E9" s="89">
        <f>Startliste!F9</f>
        <v>0</v>
      </c>
      <c r="F9" s="104">
        <f>Startliste!G9</f>
        <v>0</v>
      </c>
      <c r="G9" s="182">
        <f t="shared" si="0"/>
        <v>0.34652777777777766</v>
      </c>
      <c r="H9" s="194">
        <f t="shared" si="2"/>
        <v>0.3570833333333332</v>
      </c>
      <c r="I9" s="194">
        <f t="shared" si="1"/>
        <v>0.36763888888888874</v>
      </c>
    </row>
    <row r="10" spans="1:17" s="180" customFormat="1" x14ac:dyDescent="0.2">
      <c r="A10" s="102">
        <f>Startliste!A10</f>
        <v>9</v>
      </c>
      <c r="B10" s="103" t="str">
        <f>Startliste!B10</f>
        <v>AL</v>
      </c>
      <c r="C10" s="102">
        <f>Startliste!C10</f>
        <v>0</v>
      </c>
      <c r="D10" s="183">
        <f>Startliste!E10</f>
        <v>0</v>
      </c>
      <c r="E10" s="184">
        <f>Startliste!F10</f>
        <v>0</v>
      </c>
      <c r="F10" s="104">
        <f>Startliste!G10</f>
        <v>0</v>
      </c>
      <c r="G10" s="185">
        <f t="shared" si="0"/>
        <v>0.35138888888888875</v>
      </c>
      <c r="H10" s="194">
        <f t="shared" si="2"/>
        <v>0.36194444444444429</v>
      </c>
      <c r="I10" s="194">
        <f t="shared" si="1"/>
        <v>0.37249999999999983</v>
      </c>
    </row>
    <row r="11" spans="1:17" x14ac:dyDescent="0.2">
      <c r="A11" s="102">
        <f>Startliste!A11</f>
        <v>10</v>
      </c>
      <c r="B11" s="103" t="str">
        <f>Startliste!B11</f>
        <v>AL</v>
      </c>
      <c r="C11" s="102">
        <f>Startliste!C11</f>
        <v>0</v>
      </c>
      <c r="D11" s="95">
        <f>Startliste!E11</f>
        <v>0</v>
      </c>
      <c r="E11" s="87">
        <f>Startliste!F11</f>
        <v>0</v>
      </c>
      <c r="F11" s="104">
        <f>Startliste!G11</f>
        <v>0</v>
      </c>
      <c r="G11" s="185">
        <f t="shared" si="0"/>
        <v>0.35624999999999984</v>
      </c>
      <c r="H11" s="194">
        <f t="shared" si="2"/>
        <v>0.36680555555555538</v>
      </c>
      <c r="I11" s="194">
        <f t="shared" si="1"/>
        <v>0.37736111111111093</v>
      </c>
    </row>
    <row r="12" spans="1:17" x14ac:dyDescent="0.2">
      <c r="A12" s="102">
        <f>Startliste!A12</f>
        <v>11</v>
      </c>
      <c r="B12" s="103" t="str">
        <f>Startliste!B12</f>
        <v>AL</v>
      </c>
      <c r="C12" s="102">
        <f>Startliste!C12</f>
        <v>0</v>
      </c>
      <c r="D12" s="103">
        <f>Startliste!E12</f>
        <v>0</v>
      </c>
      <c r="E12" s="89">
        <f>Startliste!F12</f>
        <v>0</v>
      </c>
      <c r="F12" s="104">
        <f>Startliste!G12</f>
        <v>0</v>
      </c>
      <c r="G12" s="182">
        <f t="shared" ref="G12:G19" si="3">G11+(17.5/3600)</f>
        <v>0.36111111111111094</v>
      </c>
      <c r="H12" s="194">
        <f t="shared" si="2"/>
        <v>0.37166666666666648</v>
      </c>
      <c r="I12" s="194">
        <f t="shared" si="1"/>
        <v>0.38222222222222202</v>
      </c>
    </row>
    <row r="13" spans="1:17" x14ac:dyDescent="0.2">
      <c r="A13" s="102">
        <f>Startliste!A13</f>
        <v>12</v>
      </c>
      <c r="B13" s="103" t="str">
        <f>Startliste!B13</f>
        <v>AL</v>
      </c>
      <c r="C13" s="102">
        <f>Startliste!C13</f>
        <v>0</v>
      </c>
      <c r="D13" s="103">
        <f>Startliste!E13</f>
        <v>0</v>
      </c>
      <c r="E13" s="89">
        <f>Startliste!F13</f>
        <v>0</v>
      </c>
      <c r="F13" s="104">
        <f>Startliste!G13</f>
        <v>0</v>
      </c>
      <c r="G13" s="182">
        <f t="shared" si="3"/>
        <v>0.36597222222222203</v>
      </c>
      <c r="H13" s="194">
        <f t="shared" si="2"/>
        <v>0.37652777777777757</v>
      </c>
      <c r="I13" s="194">
        <f t="shared" si="1"/>
        <v>0.38708333333333311</v>
      </c>
    </row>
    <row r="14" spans="1:17" x14ac:dyDescent="0.2">
      <c r="A14" s="102">
        <f>Startliste!A14</f>
        <v>13</v>
      </c>
      <c r="B14" s="103" t="str">
        <f>Startliste!B14</f>
        <v>AL</v>
      </c>
      <c r="C14" s="102">
        <f>Startliste!C14</f>
        <v>0</v>
      </c>
      <c r="D14" s="103">
        <f>Startliste!E14</f>
        <v>0</v>
      </c>
      <c r="E14" s="89">
        <f>Startliste!F14</f>
        <v>0</v>
      </c>
      <c r="F14" s="104">
        <f>Startliste!G14</f>
        <v>0</v>
      </c>
      <c r="G14" s="182">
        <f t="shared" si="3"/>
        <v>0.37083333333333313</v>
      </c>
      <c r="H14" s="194">
        <f t="shared" si="2"/>
        <v>0.38138888888888867</v>
      </c>
      <c r="I14" s="194">
        <f t="shared" si="1"/>
        <v>0.39194444444444421</v>
      </c>
    </row>
    <row r="15" spans="1:17" x14ac:dyDescent="0.2">
      <c r="A15" s="102">
        <f>Startliste!A15</f>
        <v>14</v>
      </c>
      <c r="B15" s="103" t="str">
        <f>Startliste!B15</f>
        <v>AL</v>
      </c>
      <c r="C15" s="102">
        <f>Startliste!C15</f>
        <v>0</v>
      </c>
      <c r="D15" s="103">
        <f>Startliste!E15</f>
        <v>0</v>
      </c>
      <c r="E15" s="89">
        <f>Startliste!F15</f>
        <v>0</v>
      </c>
      <c r="F15" s="104">
        <f>Startliste!G15</f>
        <v>0</v>
      </c>
      <c r="G15" s="182">
        <f t="shared" si="3"/>
        <v>0.37569444444444422</v>
      </c>
      <c r="H15" s="194">
        <f t="shared" si="2"/>
        <v>0.38624999999999976</v>
      </c>
      <c r="I15" s="194">
        <f t="shared" si="1"/>
        <v>0.3968055555555553</v>
      </c>
    </row>
    <row r="16" spans="1:17" x14ac:dyDescent="0.2">
      <c r="A16" s="102">
        <f>Startliste!A16</f>
        <v>15</v>
      </c>
      <c r="B16" s="103" t="str">
        <f>Startliste!B16</f>
        <v>AL</v>
      </c>
      <c r="C16" s="102">
        <f>Startliste!C16</f>
        <v>0</v>
      </c>
      <c r="D16" s="103">
        <f>Startliste!E16</f>
        <v>0</v>
      </c>
      <c r="E16" s="89">
        <f>Startliste!F16</f>
        <v>0</v>
      </c>
      <c r="F16" s="104">
        <f>Startliste!G16</f>
        <v>0</v>
      </c>
      <c r="G16" s="182">
        <f t="shared" si="3"/>
        <v>0.38055555555555531</v>
      </c>
      <c r="H16" s="194">
        <f t="shared" si="2"/>
        <v>0.39111111111111085</v>
      </c>
      <c r="I16" s="194">
        <f t="shared" si="1"/>
        <v>0.40166666666666639</v>
      </c>
    </row>
    <row r="17" spans="1:9" x14ac:dyDescent="0.2">
      <c r="A17" s="102">
        <f>Startliste!A17</f>
        <v>16</v>
      </c>
      <c r="B17" s="103" t="str">
        <f>Startliste!B17</f>
        <v>AL</v>
      </c>
      <c r="C17" s="102">
        <f>Startliste!C17</f>
        <v>0</v>
      </c>
      <c r="D17" s="103">
        <f>Startliste!E17</f>
        <v>0</v>
      </c>
      <c r="E17" s="89">
        <f>Startliste!F17</f>
        <v>0</v>
      </c>
      <c r="F17" s="104">
        <f>Startliste!G17</f>
        <v>0</v>
      </c>
      <c r="G17" s="182">
        <f t="shared" si="3"/>
        <v>0.38541666666666641</v>
      </c>
      <c r="H17" s="194">
        <f t="shared" si="2"/>
        <v>0.39597222222222195</v>
      </c>
      <c r="I17" s="194">
        <f t="shared" si="1"/>
        <v>0.40652777777777749</v>
      </c>
    </row>
    <row r="18" spans="1:9" s="180" customFormat="1" x14ac:dyDescent="0.2">
      <c r="A18" s="186">
        <f>Startliste!A18</f>
        <v>17</v>
      </c>
      <c r="B18" s="183" t="str">
        <f>Startliste!B18</f>
        <v>AL</v>
      </c>
      <c r="C18" s="186">
        <f>Startliste!C18</f>
        <v>0</v>
      </c>
      <c r="D18" s="183">
        <f>Startliste!E18</f>
        <v>0</v>
      </c>
      <c r="E18" s="184">
        <f>Startliste!F18</f>
        <v>0</v>
      </c>
      <c r="F18" s="187">
        <f>Startliste!G18</f>
        <v>0</v>
      </c>
      <c r="G18" s="185">
        <f t="shared" si="3"/>
        <v>0.3902777777777775</v>
      </c>
      <c r="H18" s="194">
        <f t="shared" si="2"/>
        <v>0.40083333333333304</v>
      </c>
      <c r="I18" s="194">
        <f t="shared" si="1"/>
        <v>0.41138888888888858</v>
      </c>
    </row>
    <row r="19" spans="1:9" s="181" customFormat="1" ht="13.5" thickBot="1" x14ac:dyDescent="0.25">
      <c r="A19" s="188">
        <f>Startliste!A19</f>
        <v>18</v>
      </c>
      <c r="B19" s="189" t="str">
        <f>Startliste!B19</f>
        <v>AL</v>
      </c>
      <c r="C19" s="188">
        <f>Startliste!C19</f>
        <v>0</v>
      </c>
      <c r="D19" s="189">
        <f>Startliste!E19</f>
        <v>0</v>
      </c>
      <c r="E19" s="190">
        <f>Startliste!F19</f>
        <v>0</v>
      </c>
      <c r="F19" s="191">
        <f>Startliste!G19</f>
        <v>0</v>
      </c>
      <c r="G19" s="192">
        <f t="shared" si="3"/>
        <v>0.3951388888888886</v>
      </c>
      <c r="H19" s="195">
        <f t="shared" si="2"/>
        <v>0.40569444444444414</v>
      </c>
      <c r="I19" s="195">
        <f t="shared" si="1"/>
        <v>0.41624999999999968</v>
      </c>
    </row>
    <row r="20" spans="1:9" ht="33.6" customHeight="1" x14ac:dyDescent="0.2">
      <c r="A20" s="198">
        <f>Startliste!A20</f>
        <v>19</v>
      </c>
      <c r="B20" s="199" t="str">
        <f>Startliste!B20</f>
        <v>AL</v>
      </c>
      <c r="C20" s="198">
        <f>Startliste!C20</f>
        <v>0</v>
      </c>
      <c r="D20" s="199">
        <f>Startliste!E20</f>
        <v>0</v>
      </c>
      <c r="E20" s="200">
        <f>Startliste!F20</f>
        <v>0</v>
      </c>
      <c r="F20" s="201">
        <f>Startliste!G20</f>
        <v>0</v>
      </c>
      <c r="G20" s="202">
        <v>0.41666666666666669</v>
      </c>
      <c r="H20" s="203">
        <f t="shared" si="2"/>
        <v>0.42722222222222223</v>
      </c>
      <c r="I20" s="203">
        <f t="shared" si="1"/>
        <v>0.43777777777777777</v>
      </c>
    </row>
    <row r="21" spans="1:9" x14ac:dyDescent="0.2">
      <c r="A21" s="102">
        <f>Startliste!A21</f>
        <v>20</v>
      </c>
      <c r="B21" s="103" t="str">
        <f>Startliste!B21</f>
        <v>AL</v>
      </c>
      <c r="C21" s="102">
        <f>Startliste!C21</f>
        <v>0</v>
      </c>
      <c r="D21" s="103">
        <f>Startliste!E21</f>
        <v>0</v>
      </c>
      <c r="E21" s="89">
        <f>Startliste!F21</f>
        <v>0</v>
      </c>
      <c r="F21" s="104">
        <f>Startliste!G21</f>
        <v>0</v>
      </c>
      <c r="G21" s="182">
        <f t="shared" ref="G21:G34" si="4">G20+(17.5/3600)</f>
        <v>0.42152777777777778</v>
      </c>
      <c r="H21" s="194">
        <f t="shared" si="2"/>
        <v>0.43208333333333332</v>
      </c>
      <c r="I21" s="194">
        <f t="shared" si="1"/>
        <v>0.44263888888888886</v>
      </c>
    </row>
    <row r="22" spans="1:9" x14ac:dyDescent="0.2">
      <c r="A22" s="102">
        <f>Startliste!A22</f>
        <v>21</v>
      </c>
      <c r="B22" s="103" t="str">
        <f>Startliste!B22</f>
        <v>AL</v>
      </c>
      <c r="C22" s="102">
        <f>Startliste!C22</f>
        <v>0</v>
      </c>
      <c r="D22" s="103">
        <f>Startliste!E22</f>
        <v>0</v>
      </c>
      <c r="E22" s="89">
        <f>Startliste!F22</f>
        <v>0</v>
      </c>
      <c r="F22" s="104">
        <f>Startliste!G22</f>
        <v>0</v>
      </c>
      <c r="G22" s="182">
        <f t="shared" si="4"/>
        <v>0.42638888888888887</v>
      </c>
      <c r="H22" s="194">
        <f t="shared" si="2"/>
        <v>0.43694444444444441</v>
      </c>
      <c r="I22" s="194">
        <f t="shared" si="1"/>
        <v>0.44749999999999995</v>
      </c>
    </row>
    <row r="23" spans="1:9" x14ac:dyDescent="0.2">
      <c r="A23" s="102">
        <f>Startliste!A23</f>
        <v>22</v>
      </c>
      <c r="B23" s="103" t="str">
        <f>Startliste!B23</f>
        <v>AL</v>
      </c>
      <c r="C23" s="102">
        <f>Startliste!C23</f>
        <v>0</v>
      </c>
      <c r="D23" s="103">
        <f>Startliste!E23</f>
        <v>0</v>
      </c>
      <c r="E23" s="89">
        <f>Startliste!F23</f>
        <v>0</v>
      </c>
      <c r="F23" s="104">
        <f>Startliste!G23</f>
        <v>0</v>
      </c>
      <c r="G23" s="182">
        <f t="shared" si="4"/>
        <v>0.43124999999999997</v>
      </c>
      <c r="H23" s="194">
        <f t="shared" si="2"/>
        <v>0.44180555555555551</v>
      </c>
      <c r="I23" s="194">
        <f t="shared" si="1"/>
        <v>0.45236111111111105</v>
      </c>
    </row>
    <row r="24" spans="1:9" x14ac:dyDescent="0.2">
      <c r="A24" s="102">
        <f>Startliste!A24</f>
        <v>23</v>
      </c>
      <c r="B24" s="103" t="str">
        <f>Startliste!B24</f>
        <v>AL</v>
      </c>
      <c r="C24" s="102">
        <f>Startliste!C24</f>
        <v>0</v>
      </c>
      <c r="D24" s="103">
        <f>Startliste!E24</f>
        <v>0</v>
      </c>
      <c r="E24" s="89">
        <f>Startliste!F24</f>
        <v>0</v>
      </c>
      <c r="F24" s="104">
        <f>Startliste!G24</f>
        <v>0</v>
      </c>
      <c r="G24" s="182">
        <f t="shared" si="4"/>
        <v>0.43611111111111106</v>
      </c>
      <c r="H24" s="194">
        <f t="shared" si="2"/>
        <v>0.4466666666666666</v>
      </c>
      <c r="I24" s="194">
        <f t="shared" si="1"/>
        <v>0.45722222222222214</v>
      </c>
    </row>
    <row r="25" spans="1:9" x14ac:dyDescent="0.2">
      <c r="A25" s="102">
        <f>Startliste!A25</f>
        <v>24</v>
      </c>
      <c r="B25" s="103" t="str">
        <f>Startliste!B25</f>
        <v>AL</v>
      </c>
      <c r="C25" s="102">
        <f>Startliste!C25</f>
        <v>0</v>
      </c>
      <c r="D25" s="103">
        <f>Startliste!E25</f>
        <v>0</v>
      </c>
      <c r="E25" s="89">
        <f>Startliste!F25</f>
        <v>0</v>
      </c>
      <c r="F25" s="104">
        <f>Startliste!G25</f>
        <v>0</v>
      </c>
      <c r="G25" s="182">
        <f t="shared" si="4"/>
        <v>0.44097222222222215</v>
      </c>
      <c r="H25" s="194">
        <f t="shared" si="2"/>
        <v>0.45152777777777769</v>
      </c>
      <c r="I25" s="194">
        <f t="shared" si="1"/>
        <v>0.46208333333333323</v>
      </c>
    </row>
    <row r="26" spans="1:9" x14ac:dyDescent="0.2">
      <c r="A26" s="102">
        <f>Startliste!A26</f>
        <v>25</v>
      </c>
      <c r="B26" s="103" t="str">
        <f>Startliste!B26</f>
        <v>AL</v>
      </c>
      <c r="C26" s="102">
        <f>Startliste!C26</f>
        <v>0</v>
      </c>
      <c r="D26" s="103">
        <f>Startliste!E26</f>
        <v>0</v>
      </c>
      <c r="E26" s="89">
        <f>Startliste!F26</f>
        <v>0</v>
      </c>
      <c r="F26" s="104">
        <f>Startliste!G26</f>
        <v>0</v>
      </c>
      <c r="G26" s="182">
        <f t="shared" si="4"/>
        <v>0.44583333333333325</v>
      </c>
      <c r="H26" s="194">
        <f t="shared" si="2"/>
        <v>0.45638888888888879</v>
      </c>
      <c r="I26" s="194">
        <f t="shared" si="1"/>
        <v>0.46694444444444433</v>
      </c>
    </row>
    <row r="27" spans="1:9" x14ac:dyDescent="0.2">
      <c r="A27" s="102">
        <f>Startliste!A27</f>
        <v>26</v>
      </c>
      <c r="B27" s="103" t="str">
        <f>Startliste!B27</f>
        <v>AL</v>
      </c>
      <c r="C27" s="102">
        <f>Startliste!C27</f>
        <v>0</v>
      </c>
      <c r="D27" s="103">
        <f>Startliste!E27</f>
        <v>0</v>
      </c>
      <c r="E27" s="89">
        <f>Startliste!F27</f>
        <v>0</v>
      </c>
      <c r="F27" s="104">
        <f>Startliste!G27</f>
        <v>0</v>
      </c>
      <c r="G27" s="182">
        <f t="shared" si="4"/>
        <v>0.45069444444444434</v>
      </c>
      <c r="H27" s="194">
        <f t="shared" si="2"/>
        <v>0.46124999999999988</v>
      </c>
      <c r="I27" s="194">
        <f t="shared" si="1"/>
        <v>0.47180555555555542</v>
      </c>
    </row>
    <row r="28" spans="1:9" x14ac:dyDescent="0.2">
      <c r="A28" s="102">
        <f>Startliste!A28</f>
        <v>27</v>
      </c>
      <c r="B28" s="103" t="str">
        <f>Startliste!B28</f>
        <v>AL</v>
      </c>
      <c r="C28" s="102">
        <f>Startliste!C28</f>
        <v>0</v>
      </c>
      <c r="D28" s="103">
        <f>Startliste!E28</f>
        <v>0</v>
      </c>
      <c r="E28" s="89">
        <f>Startliste!F28</f>
        <v>0</v>
      </c>
      <c r="F28" s="104">
        <f>Startliste!G28</f>
        <v>0</v>
      </c>
      <c r="G28" s="182">
        <f t="shared" si="4"/>
        <v>0.45555555555555544</v>
      </c>
      <c r="H28" s="194">
        <f t="shared" si="2"/>
        <v>0.46611111111111098</v>
      </c>
      <c r="I28" s="194">
        <f t="shared" si="1"/>
        <v>0.47666666666666652</v>
      </c>
    </row>
    <row r="29" spans="1:9" x14ac:dyDescent="0.2">
      <c r="A29" s="102">
        <f>Startliste!A29</f>
        <v>28</v>
      </c>
      <c r="B29" s="103" t="str">
        <f>Startliste!B29</f>
        <v>AL</v>
      </c>
      <c r="C29" s="102">
        <f>Startliste!C29</f>
        <v>0</v>
      </c>
      <c r="D29" s="103">
        <f>Startliste!E29</f>
        <v>0</v>
      </c>
      <c r="E29" s="89">
        <f>Startliste!F29</f>
        <v>0</v>
      </c>
      <c r="F29" s="104">
        <f>Startliste!G29</f>
        <v>0</v>
      </c>
      <c r="G29" s="182">
        <f t="shared" si="4"/>
        <v>0.46041666666666653</v>
      </c>
      <c r="H29" s="194">
        <f t="shared" si="2"/>
        <v>0.47097222222222207</v>
      </c>
      <c r="I29" s="194">
        <f t="shared" si="1"/>
        <v>0.48152777777777761</v>
      </c>
    </row>
    <row r="30" spans="1:9" x14ac:dyDescent="0.2">
      <c r="A30" s="102">
        <f>Startliste!A30</f>
        <v>29</v>
      </c>
      <c r="B30" s="103" t="str">
        <f>Startliste!B30</f>
        <v>AL</v>
      </c>
      <c r="C30" s="102">
        <f>Startliste!C30</f>
        <v>0</v>
      </c>
      <c r="D30" s="103">
        <f>Startliste!E30</f>
        <v>0</v>
      </c>
      <c r="E30" s="89">
        <f>Startliste!F30</f>
        <v>0</v>
      </c>
      <c r="F30" s="104">
        <f>Startliste!G30</f>
        <v>0</v>
      </c>
      <c r="G30" s="182">
        <f t="shared" si="4"/>
        <v>0.46527777777777762</v>
      </c>
      <c r="H30" s="194">
        <f t="shared" si="2"/>
        <v>0.47583333333333316</v>
      </c>
      <c r="I30" s="194">
        <f t="shared" si="1"/>
        <v>0.4863888888888887</v>
      </c>
    </row>
    <row r="31" spans="1:9" s="34" customFormat="1" x14ac:dyDescent="0.2">
      <c r="A31" s="102">
        <f>Startliste!A31</f>
        <v>30</v>
      </c>
      <c r="B31" s="103" t="str">
        <f>Startliste!B31</f>
        <v>AL</v>
      </c>
      <c r="C31" s="102">
        <f>Startliste!C31</f>
        <v>0</v>
      </c>
      <c r="D31" s="103">
        <f>Startliste!E31</f>
        <v>0</v>
      </c>
      <c r="E31" s="89">
        <f>Startliste!F31</f>
        <v>0</v>
      </c>
      <c r="F31" s="104">
        <f>Startliste!G31</f>
        <v>0</v>
      </c>
      <c r="G31" s="182">
        <f t="shared" si="4"/>
        <v>0.47013888888888872</v>
      </c>
      <c r="H31" s="194">
        <f t="shared" si="2"/>
        <v>0.48069444444444426</v>
      </c>
      <c r="I31" s="194">
        <f t="shared" si="1"/>
        <v>0.4912499999999998</v>
      </c>
    </row>
    <row r="32" spans="1:9" x14ac:dyDescent="0.2">
      <c r="A32" s="102">
        <f>Startliste!A32</f>
        <v>31</v>
      </c>
      <c r="B32" s="103" t="str">
        <f>Startliste!B32</f>
        <v>AL</v>
      </c>
      <c r="C32" s="102">
        <f>Startliste!C32</f>
        <v>0</v>
      </c>
      <c r="D32" s="103">
        <f>Startliste!E32</f>
        <v>0</v>
      </c>
      <c r="E32" s="89">
        <f>Startliste!F32</f>
        <v>0</v>
      </c>
      <c r="F32" s="104">
        <f>Startliste!G32</f>
        <v>0</v>
      </c>
      <c r="G32" s="182">
        <f t="shared" si="4"/>
        <v>0.47499999999999981</v>
      </c>
      <c r="H32" s="194">
        <f t="shared" si="2"/>
        <v>0.48555555555555535</v>
      </c>
      <c r="I32" s="194">
        <f t="shared" si="1"/>
        <v>0.49611111111111089</v>
      </c>
    </row>
    <row r="33" spans="1:9" s="180" customFormat="1" x14ac:dyDescent="0.2">
      <c r="A33" s="102">
        <f>Startliste!A33</f>
        <v>32</v>
      </c>
      <c r="B33" s="103" t="str">
        <f>Startliste!B33</f>
        <v>AL</v>
      </c>
      <c r="C33" s="102">
        <f>Startliste!C33</f>
        <v>0</v>
      </c>
      <c r="D33" s="183">
        <f>Startliste!E33</f>
        <v>0</v>
      </c>
      <c r="E33" s="184">
        <f>Startliste!F33</f>
        <v>0</v>
      </c>
      <c r="F33" s="104">
        <f>Startliste!G33</f>
        <v>0</v>
      </c>
      <c r="G33" s="185">
        <f t="shared" si="4"/>
        <v>0.47986111111111091</v>
      </c>
      <c r="H33" s="194">
        <f t="shared" si="2"/>
        <v>0.49041666666666645</v>
      </c>
      <c r="I33" s="194">
        <f t="shared" si="1"/>
        <v>0.50097222222222204</v>
      </c>
    </row>
    <row r="34" spans="1:9" x14ac:dyDescent="0.2">
      <c r="A34" s="102">
        <f>Startliste!A34</f>
        <v>33</v>
      </c>
      <c r="B34" s="103" t="str">
        <f>Startliste!B34</f>
        <v>AL</v>
      </c>
      <c r="C34" s="102">
        <f>Startliste!C34</f>
        <v>0</v>
      </c>
      <c r="D34" s="95">
        <f>Startliste!E34</f>
        <v>0</v>
      </c>
      <c r="E34" s="87">
        <f>Startliste!F34</f>
        <v>0</v>
      </c>
      <c r="F34" s="104">
        <f>Startliste!G34</f>
        <v>0</v>
      </c>
      <c r="G34" s="185">
        <f t="shared" si="4"/>
        <v>0.484722222222222</v>
      </c>
      <c r="H34" s="194">
        <f t="shared" si="2"/>
        <v>0.49527777777777754</v>
      </c>
      <c r="I34" s="194">
        <f t="shared" si="1"/>
        <v>0.50583333333333313</v>
      </c>
    </row>
    <row r="35" spans="1:9" x14ac:dyDescent="0.2">
      <c r="A35" s="102">
        <f>Startliste!A35</f>
        <v>34</v>
      </c>
      <c r="B35" s="103" t="str">
        <f>Startliste!B35</f>
        <v>AL</v>
      </c>
      <c r="C35" s="102">
        <f>Startliste!C35</f>
        <v>0</v>
      </c>
      <c r="D35" s="103">
        <f>Startliste!E35</f>
        <v>0</v>
      </c>
      <c r="E35" s="89">
        <f>Startliste!F35</f>
        <v>0</v>
      </c>
      <c r="F35" s="104">
        <f>Startliste!G35</f>
        <v>0</v>
      </c>
      <c r="G35" s="182">
        <f t="shared" ref="G35:G59" si="5">G34+(17.5/3600)</f>
        <v>0.48958333333333309</v>
      </c>
      <c r="H35" s="194">
        <f t="shared" si="2"/>
        <v>0.50013888888888869</v>
      </c>
      <c r="I35" s="194">
        <f t="shared" si="1"/>
        <v>0.51069444444444423</v>
      </c>
    </row>
    <row r="36" spans="1:9" s="181" customFormat="1" ht="13.5" thickBot="1" x14ac:dyDescent="0.25">
      <c r="A36" s="204">
        <f>Startliste!A36</f>
        <v>35</v>
      </c>
      <c r="B36" s="205" t="str">
        <f>Startliste!B36</f>
        <v>AL</v>
      </c>
      <c r="C36" s="204">
        <f>Startliste!C36</f>
        <v>0</v>
      </c>
      <c r="D36" s="205">
        <f>Startliste!E36</f>
        <v>0</v>
      </c>
      <c r="E36" s="206">
        <f>Startliste!F36</f>
        <v>0</v>
      </c>
      <c r="F36" s="207">
        <f>Startliste!G36</f>
        <v>0</v>
      </c>
      <c r="G36" s="208">
        <f t="shared" si="5"/>
        <v>0.49444444444444419</v>
      </c>
      <c r="H36" s="195">
        <f t="shared" si="2"/>
        <v>0.50499999999999978</v>
      </c>
      <c r="I36" s="195">
        <f t="shared" si="1"/>
        <v>0.51555555555555532</v>
      </c>
    </row>
    <row r="37" spans="1:9" ht="33.6" customHeight="1" x14ac:dyDescent="0.2">
      <c r="A37" s="198">
        <f>Startliste!A37</f>
        <v>36</v>
      </c>
      <c r="B37" s="199" t="str">
        <f>Startliste!B37</f>
        <v>AL</v>
      </c>
      <c r="C37" s="198">
        <f>Startliste!C37</f>
        <v>0</v>
      </c>
      <c r="D37" s="199">
        <f>Startliste!E37</f>
        <v>0</v>
      </c>
      <c r="E37" s="200">
        <f>Startliste!F37</f>
        <v>0</v>
      </c>
      <c r="F37" s="201">
        <f>Startliste!G37</f>
        <v>0</v>
      </c>
      <c r="G37" s="202">
        <v>0.54166666666666663</v>
      </c>
      <c r="H37" s="203">
        <f t="shared" si="2"/>
        <v>0.55222222222222217</v>
      </c>
      <c r="I37" s="203">
        <f t="shared" si="1"/>
        <v>0.56277777777777771</v>
      </c>
    </row>
    <row r="38" spans="1:9" x14ac:dyDescent="0.2">
      <c r="A38" s="102">
        <f>Startliste!A38</f>
        <v>37</v>
      </c>
      <c r="B38" s="103" t="str">
        <f>Startliste!B38</f>
        <v>AL</v>
      </c>
      <c r="C38" s="102">
        <f>Startliste!C38</f>
        <v>0</v>
      </c>
      <c r="D38" s="103">
        <f>Startliste!E38</f>
        <v>0</v>
      </c>
      <c r="E38" s="89">
        <f>Startliste!F38</f>
        <v>0</v>
      </c>
      <c r="F38" s="104">
        <f>Startliste!G38</f>
        <v>0</v>
      </c>
      <c r="G38" s="182">
        <f t="shared" si="5"/>
        <v>0.54652777777777772</v>
      </c>
      <c r="H38" s="194">
        <f t="shared" si="2"/>
        <v>0.55708333333333326</v>
      </c>
      <c r="I38" s="194">
        <f t="shared" si="1"/>
        <v>0.5676388888888888</v>
      </c>
    </row>
    <row r="39" spans="1:9" x14ac:dyDescent="0.2">
      <c r="A39" s="102">
        <f>Startliste!A39</f>
        <v>38</v>
      </c>
      <c r="B39" s="103" t="str">
        <f>Startliste!B39</f>
        <v>AL</v>
      </c>
      <c r="C39" s="102">
        <f>Startliste!C39</f>
        <v>0</v>
      </c>
      <c r="D39" s="103">
        <f>Startliste!E39</f>
        <v>0</v>
      </c>
      <c r="E39" s="89">
        <f>Startliste!F39</f>
        <v>0</v>
      </c>
      <c r="F39" s="104">
        <f>Startliste!G39</f>
        <v>0</v>
      </c>
      <c r="G39" s="182">
        <f t="shared" si="5"/>
        <v>0.55138888888888882</v>
      </c>
      <c r="H39" s="194">
        <f t="shared" si="2"/>
        <v>0.56194444444444436</v>
      </c>
      <c r="I39" s="194">
        <f t="shared" si="1"/>
        <v>0.5724999999999999</v>
      </c>
    </row>
    <row r="40" spans="1:9" x14ac:dyDescent="0.2">
      <c r="A40" s="102">
        <f>Startliste!A40</f>
        <v>39</v>
      </c>
      <c r="B40" s="103" t="str">
        <f>Startliste!B40</f>
        <v>AL</v>
      </c>
      <c r="C40" s="102">
        <f>Startliste!C40</f>
        <v>0</v>
      </c>
      <c r="D40" s="103">
        <f>Startliste!E40</f>
        <v>0</v>
      </c>
      <c r="E40" s="89">
        <f>Startliste!F40</f>
        <v>0</v>
      </c>
      <c r="F40" s="104">
        <f>Startliste!G40</f>
        <v>0</v>
      </c>
      <c r="G40" s="182">
        <f t="shared" si="5"/>
        <v>0.55624999999999991</v>
      </c>
      <c r="H40" s="194">
        <f t="shared" si="2"/>
        <v>0.56680555555555545</v>
      </c>
      <c r="I40" s="194">
        <f t="shared" si="1"/>
        <v>0.57736111111111099</v>
      </c>
    </row>
    <row r="41" spans="1:9" x14ac:dyDescent="0.2">
      <c r="A41" s="102">
        <f>Startliste!A41</f>
        <v>40</v>
      </c>
      <c r="B41" s="103" t="str">
        <f>Startliste!B41</f>
        <v>AL</v>
      </c>
      <c r="C41" s="102">
        <f>Startliste!C41</f>
        <v>0</v>
      </c>
      <c r="D41" s="103">
        <f>Startliste!E41</f>
        <v>0</v>
      </c>
      <c r="E41" s="89">
        <f>Startliste!F41</f>
        <v>0</v>
      </c>
      <c r="F41" s="104">
        <f>Startliste!G41</f>
        <v>0</v>
      </c>
      <c r="G41" s="182">
        <f t="shared" si="5"/>
        <v>0.56111111111111101</v>
      </c>
      <c r="H41" s="194">
        <f t="shared" si="2"/>
        <v>0.57166666666666655</v>
      </c>
      <c r="I41" s="194">
        <f t="shared" si="1"/>
        <v>0.58222222222222209</v>
      </c>
    </row>
    <row r="42" spans="1:9" x14ac:dyDescent="0.2">
      <c r="A42" s="102">
        <f>Startliste!A42</f>
        <v>41</v>
      </c>
      <c r="B42" s="103" t="str">
        <f>Startliste!B42</f>
        <v>AL</v>
      </c>
      <c r="C42" s="102">
        <f>Startliste!C42</f>
        <v>0</v>
      </c>
      <c r="D42" s="103">
        <f>Startliste!E42</f>
        <v>0</v>
      </c>
      <c r="E42" s="89">
        <f>Startliste!F42</f>
        <v>0</v>
      </c>
      <c r="F42" s="104">
        <f>Startliste!G42</f>
        <v>0</v>
      </c>
      <c r="G42" s="182">
        <f t="shared" si="5"/>
        <v>0.5659722222222221</v>
      </c>
      <c r="H42" s="194">
        <f t="shared" si="2"/>
        <v>0.57652777777777764</v>
      </c>
      <c r="I42" s="194">
        <f t="shared" si="1"/>
        <v>0.58708333333333318</v>
      </c>
    </row>
    <row r="43" spans="1:9" x14ac:dyDescent="0.2">
      <c r="A43" s="102">
        <f>Startliste!A43</f>
        <v>42</v>
      </c>
      <c r="B43" s="103" t="str">
        <f>Startliste!B43</f>
        <v>AL</v>
      </c>
      <c r="C43" s="102">
        <f>Startliste!C43</f>
        <v>0</v>
      </c>
      <c r="D43" s="103">
        <f>Startliste!E43</f>
        <v>0</v>
      </c>
      <c r="E43" s="89">
        <f>Startliste!F43</f>
        <v>0</v>
      </c>
      <c r="F43" s="104">
        <f>Startliste!G43</f>
        <v>0</v>
      </c>
      <c r="G43" s="182">
        <f t="shared" si="5"/>
        <v>0.57083333333333319</v>
      </c>
      <c r="H43" s="194">
        <f t="shared" si="2"/>
        <v>0.58138888888888873</v>
      </c>
      <c r="I43" s="194">
        <f t="shared" si="1"/>
        <v>0.59194444444444427</v>
      </c>
    </row>
    <row r="44" spans="1:9" x14ac:dyDescent="0.2">
      <c r="A44" s="102">
        <f>Startliste!A44</f>
        <v>43</v>
      </c>
      <c r="B44" s="103" t="str">
        <f>Startliste!B44</f>
        <v>AL</v>
      </c>
      <c r="C44" s="102">
        <f>Startliste!C44</f>
        <v>0</v>
      </c>
      <c r="D44" s="103">
        <f>Startliste!E44</f>
        <v>0</v>
      </c>
      <c r="E44" s="89">
        <f>Startliste!F44</f>
        <v>0</v>
      </c>
      <c r="F44" s="104">
        <f>Startliste!G44</f>
        <v>0</v>
      </c>
      <c r="G44" s="182">
        <f t="shared" si="5"/>
        <v>0.57569444444444429</v>
      </c>
      <c r="H44" s="194">
        <f t="shared" si="2"/>
        <v>0.58624999999999983</v>
      </c>
      <c r="I44" s="194">
        <f t="shared" si="1"/>
        <v>0.59680555555555537</v>
      </c>
    </row>
    <row r="45" spans="1:9" s="180" customFormat="1" x14ac:dyDescent="0.2">
      <c r="A45" s="102">
        <f>Startliste!A45</f>
        <v>44</v>
      </c>
      <c r="B45" s="103" t="str">
        <f>Startliste!B45</f>
        <v>AL</v>
      </c>
      <c r="C45" s="102">
        <f>Startliste!C45</f>
        <v>0</v>
      </c>
      <c r="D45" s="183">
        <f>Startliste!E45</f>
        <v>0</v>
      </c>
      <c r="E45" s="184">
        <f>Startliste!F45</f>
        <v>0</v>
      </c>
      <c r="F45" s="187">
        <f>Startliste!G45</f>
        <v>0</v>
      </c>
      <c r="G45" s="185">
        <f t="shared" si="5"/>
        <v>0.58055555555555538</v>
      </c>
      <c r="H45" s="194">
        <f t="shared" si="2"/>
        <v>0.59111111111111092</v>
      </c>
      <c r="I45" s="194">
        <f t="shared" si="1"/>
        <v>0.60166666666666646</v>
      </c>
    </row>
    <row r="46" spans="1:9" x14ac:dyDescent="0.2">
      <c r="A46" s="94">
        <f>Startliste!A46</f>
        <v>45</v>
      </c>
      <c r="B46" s="95" t="str">
        <f>Startliste!B46</f>
        <v>AL</v>
      </c>
      <c r="C46" s="94">
        <f>Startliste!C46</f>
        <v>0</v>
      </c>
      <c r="D46" s="95">
        <f>Startliste!E46</f>
        <v>0</v>
      </c>
      <c r="E46" s="87">
        <f>Startliste!F46</f>
        <v>0</v>
      </c>
      <c r="F46" s="96">
        <f>Startliste!G46</f>
        <v>0</v>
      </c>
      <c r="G46" s="197">
        <f t="shared" si="5"/>
        <v>0.58541666666666647</v>
      </c>
      <c r="H46" s="194">
        <f t="shared" si="2"/>
        <v>0.59597222222222201</v>
      </c>
      <c r="I46" s="194">
        <f t="shared" si="1"/>
        <v>0.60652777777777755</v>
      </c>
    </row>
    <row r="47" spans="1:9" x14ac:dyDescent="0.2">
      <c r="A47" s="102">
        <f>Startliste!A47</f>
        <v>46</v>
      </c>
      <c r="B47" s="103" t="str">
        <f>Startliste!B47</f>
        <v>AL</v>
      </c>
      <c r="C47" s="102">
        <f>Startliste!C47</f>
        <v>0</v>
      </c>
      <c r="D47" s="103">
        <f>Startliste!E47</f>
        <v>0</v>
      </c>
      <c r="E47" s="89">
        <f>Startliste!F47</f>
        <v>0</v>
      </c>
      <c r="F47" s="104">
        <f>Startliste!G47</f>
        <v>0</v>
      </c>
      <c r="G47" s="182">
        <f t="shared" si="5"/>
        <v>0.59027777777777757</v>
      </c>
      <c r="H47" s="194">
        <f t="shared" si="2"/>
        <v>0.60083333333333311</v>
      </c>
      <c r="I47" s="194">
        <f t="shared" si="1"/>
        <v>0.61138888888888865</v>
      </c>
    </row>
    <row r="48" spans="1:9" s="34" customFormat="1" x14ac:dyDescent="0.2">
      <c r="A48" s="102">
        <f>Startliste!A48</f>
        <v>47</v>
      </c>
      <c r="B48" s="103" t="str">
        <f>Startliste!B48</f>
        <v>AL</v>
      </c>
      <c r="C48" s="102">
        <f>Startliste!C48</f>
        <v>0</v>
      </c>
      <c r="D48" s="103">
        <f>Startliste!E48</f>
        <v>0</v>
      </c>
      <c r="E48" s="89">
        <f>Startliste!F48</f>
        <v>0</v>
      </c>
      <c r="F48" s="104">
        <f>Startliste!G48</f>
        <v>0</v>
      </c>
      <c r="G48" s="182">
        <f t="shared" si="5"/>
        <v>0.59513888888888866</v>
      </c>
      <c r="H48" s="194">
        <f t="shared" si="2"/>
        <v>0.6056944444444442</v>
      </c>
      <c r="I48" s="194">
        <f t="shared" si="1"/>
        <v>0.61624999999999974</v>
      </c>
    </row>
    <row r="49" spans="1:9" x14ac:dyDescent="0.2">
      <c r="A49" s="102">
        <f>Startliste!A49</f>
        <v>48</v>
      </c>
      <c r="B49" s="103" t="str">
        <f>Startliste!B49</f>
        <v>AL</v>
      </c>
      <c r="C49" s="102">
        <f>Startliste!C49</f>
        <v>0</v>
      </c>
      <c r="D49" s="103">
        <f>Startliste!E49</f>
        <v>0</v>
      </c>
      <c r="E49" s="89">
        <f>Startliste!F49</f>
        <v>0</v>
      </c>
      <c r="F49" s="104">
        <f>Startliste!G49</f>
        <v>0</v>
      </c>
      <c r="G49" s="182">
        <f t="shared" si="5"/>
        <v>0.59999999999999976</v>
      </c>
      <c r="H49" s="194">
        <f t="shared" si="2"/>
        <v>0.6105555555555553</v>
      </c>
      <c r="I49" s="194">
        <f t="shared" si="1"/>
        <v>0.62111111111111084</v>
      </c>
    </row>
    <row r="50" spans="1:9" x14ac:dyDescent="0.2">
      <c r="A50" s="102">
        <f>Startliste!A50</f>
        <v>49</v>
      </c>
      <c r="B50" s="103" t="str">
        <f>Startliste!B50</f>
        <v>AL</v>
      </c>
      <c r="C50" s="102">
        <f>Startliste!C50</f>
        <v>0</v>
      </c>
      <c r="D50" s="103">
        <f>Startliste!E50</f>
        <v>0</v>
      </c>
      <c r="E50" s="89">
        <f>Startliste!F50</f>
        <v>0</v>
      </c>
      <c r="F50" s="104">
        <f>Startliste!G50</f>
        <v>0</v>
      </c>
      <c r="G50" s="182">
        <f t="shared" si="5"/>
        <v>0.60486111111111085</v>
      </c>
      <c r="H50" s="194">
        <f t="shared" si="2"/>
        <v>0.61541666666666639</v>
      </c>
      <c r="I50" s="194">
        <f t="shared" si="1"/>
        <v>0.62597222222222193</v>
      </c>
    </row>
    <row r="51" spans="1:9" x14ac:dyDescent="0.2">
      <c r="A51" s="102">
        <f>Startliste!A51</f>
        <v>50</v>
      </c>
      <c r="B51" s="103" t="str">
        <f>Startliste!B51</f>
        <v>AL</v>
      </c>
      <c r="C51" s="102">
        <f>Startliste!C51</f>
        <v>0</v>
      </c>
      <c r="D51" s="103">
        <f>Startliste!E51</f>
        <v>0</v>
      </c>
      <c r="E51" s="89">
        <f>Startliste!F51</f>
        <v>0</v>
      </c>
      <c r="F51" s="104">
        <f>Startliste!G51</f>
        <v>0</v>
      </c>
      <c r="G51" s="182">
        <f t="shared" si="5"/>
        <v>0.60972222222222194</v>
      </c>
      <c r="H51" s="194">
        <f t="shared" si="2"/>
        <v>0.62027777777777748</v>
      </c>
      <c r="I51" s="194">
        <f t="shared" si="1"/>
        <v>0.63083333333333302</v>
      </c>
    </row>
    <row r="52" spans="1:9" x14ac:dyDescent="0.2">
      <c r="A52" s="102">
        <f>Startliste!A52</f>
        <v>51</v>
      </c>
      <c r="B52" s="103" t="str">
        <f>Startliste!B52</f>
        <v>AL</v>
      </c>
      <c r="C52" s="102">
        <f>Startliste!C52</f>
        <v>0</v>
      </c>
      <c r="D52" s="103">
        <f>Startliste!E52</f>
        <v>0</v>
      </c>
      <c r="E52" s="89">
        <f>Startliste!F52</f>
        <v>0</v>
      </c>
      <c r="F52" s="104">
        <f>Startliste!G52</f>
        <v>0</v>
      </c>
      <c r="G52" s="182">
        <f t="shared" si="5"/>
        <v>0.61458333333333304</v>
      </c>
      <c r="H52" s="194">
        <f t="shared" si="2"/>
        <v>0.62513888888888858</v>
      </c>
      <c r="I52" s="194">
        <f t="shared" si="1"/>
        <v>0.63569444444444412</v>
      </c>
    </row>
    <row r="53" spans="1:9" x14ac:dyDescent="0.2">
      <c r="A53" s="102">
        <f>Startliste!A53</f>
        <v>52</v>
      </c>
      <c r="B53" s="103" t="str">
        <f>Startliste!B53</f>
        <v>AL</v>
      </c>
      <c r="C53" s="102">
        <f>Startliste!C53</f>
        <v>0</v>
      </c>
      <c r="D53" s="103">
        <f>Startliste!E53</f>
        <v>0</v>
      </c>
      <c r="E53" s="89">
        <f>Startliste!F53</f>
        <v>0</v>
      </c>
      <c r="F53" s="104">
        <f>Startliste!G53</f>
        <v>0</v>
      </c>
      <c r="G53" s="182">
        <f t="shared" si="5"/>
        <v>0.61944444444444413</v>
      </c>
      <c r="H53" s="194">
        <f t="shared" si="2"/>
        <v>0.62999999999999967</v>
      </c>
      <c r="I53" s="194">
        <f t="shared" si="1"/>
        <v>0.64055555555555521</v>
      </c>
    </row>
    <row r="54" spans="1:9" s="181" customFormat="1" ht="13.5" thickBot="1" x14ac:dyDescent="0.25">
      <c r="A54" s="204">
        <f>Startliste!A54</f>
        <v>53</v>
      </c>
      <c r="B54" s="205" t="str">
        <f>Startliste!B54</f>
        <v>AL</v>
      </c>
      <c r="C54" s="204">
        <f>Startliste!C54</f>
        <v>0</v>
      </c>
      <c r="D54" s="205">
        <f>Startliste!E54</f>
        <v>0</v>
      </c>
      <c r="E54" s="206">
        <f>Startliste!F54</f>
        <v>0</v>
      </c>
      <c r="F54" s="207">
        <f>Startliste!G54</f>
        <v>0</v>
      </c>
      <c r="G54" s="208">
        <f t="shared" si="5"/>
        <v>0.62430555555555522</v>
      </c>
      <c r="H54" s="195">
        <f t="shared" si="2"/>
        <v>0.63486111111111077</v>
      </c>
      <c r="I54" s="195">
        <f t="shared" si="1"/>
        <v>0.64541666666666631</v>
      </c>
    </row>
    <row r="55" spans="1:9" ht="40.15" customHeight="1" x14ac:dyDescent="0.2">
      <c r="A55" s="198">
        <f>Startliste!A55</f>
        <v>54</v>
      </c>
      <c r="B55" s="199" t="str">
        <f>Startliste!B55</f>
        <v>AL</v>
      </c>
      <c r="C55" s="198">
        <f>Startliste!C55</f>
        <v>0</v>
      </c>
      <c r="D55" s="199">
        <f>Startliste!E55</f>
        <v>0</v>
      </c>
      <c r="E55" s="200">
        <f>Startliste!F55</f>
        <v>0</v>
      </c>
      <c r="F55" s="201">
        <f>Startliste!G55</f>
        <v>0</v>
      </c>
      <c r="G55" s="202">
        <v>0.64236111111111105</v>
      </c>
      <c r="H55" s="203">
        <f t="shared" si="2"/>
        <v>0.65291666666666659</v>
      </c>
      <c r="I55" s="203">
        <f t="shared" si="1"/>
        <v>0.66347222222222213</v>
      </c>
    </row>
    <row r="56" spans="1:9" x14ac:dyDescent="0.2">
      <c r="A56" s="102">
        <f>Startliste!A56</f>
        <v>55</v>
      </c>
      <c r="B56" s="103" t="str">
        <f>Startliste!B56</f>
        <v>AL</v>
      </c>
      <c r="C56" s="102">
        <f>Startliste!C56</f>
        <v>0</v>
      </c>
      <c r="D56" s="103">
        <f>Startliste!E56</f>
        <v>0</v>
      </c>
      <c r="E56" s="89">
        <f>Startliste!F56</f>
        <v>0</v>
      </c>
      <c r="F56" s="104">
        <f>Startliste!G56</f>
        <v>0</v>
      </c>
      <c r="G56" s="182">
        <f t="shared" si="5"/>
        <v>0.64722222222222214</v>
      </c>
      <c r="H56" s="194">
        <f t="shared" si="2"/>
        <v>0.65777777777777768</v>
      </c>
      <c r="I56" s="194">
        <f t="shared" si="1"/>
        <v>0.66833333333333322</v>
      </c>
    </row>
    <row r="57" spans="1:9" x14ac:dyDescent="0.2">
      <c r="A57" s="102">
        <f>Startliste!A57</f>
        <v>56</v>
      </c>
      <c r="B57" s="103" t="str">
        <f>Startliste!B57</f>
        <v>AL</v>
      </c>
      <c r="C57" s="102">
        <f>Startliste!C57</f>
        <v>0</v>
      </c>
      <c r="D57" s="103">
        <f>Startliste!E57</f>
        <v>0</v>
      </c>
      <c r="E57" s="89">
        <f>Startliste!F57</f>
        <v>0</v>
      </c>
      <c r="F57" s="104">
        <f>Startliste!G57</f>
        <v>0</v>
      </c>
      <c r="G57" s="182">
        <f t="shared" si="5"/>
        <v>0.65208333333333324</v>
      </c>
      <c r="H57" s="194">
        <f t="shared" si="2"/>
        <v>0.66263888888888878</v>
      </c>
      <c r="I57" s="194">
        <f t="shared" si="1"/>
        <v>0.67319444444444432</v>
      </c>
    </row>
    <row r="58" spans="1:9" x14ac:dyDescent="0.2">
      <c r="A58" s="102">
        <f>Startliste!A58</f>
        <v>57</v>
      </c>
      <c r="B58" s="103" t="str">
        <f>Startliste!B58</f>
        <v>AL</v>
      </c>
      <c r="C58" s="102">
        <f>Startliste!C58</f>
        <v>0</v>
      </c>
      <c r="D58" s="103">
        <f>Startliste!E58</f>
        <v>0</v>
      </c>
      <c r="E58" s="89">
        <f>Startliste!F58</f>
        <v>0</v>
      </c>
      <c r="F58" s="104">
        <f>Startliste!G58</f>
        <v>0</v>
      </c>
      <c r="G58" s="182">
        <f t="shared" si="5"/>
        <v>0.65694444444444433</v>
      </c>
      <c r="H58" s="194">
        <f t="shared" si="2"/>
        <v>0.66749999999999987</v>
      </c>
      <c r="I58" s="194">
        <f t="shared" si="1"/>
        <v>0.67805555555555541</v>
      </c>
    </row>
    <row r="59" spans="1:9" x14ac:dyDescent="0.2">
      <c r="A59" s="102">
        <f>Startliste!A59</f>
        <v>58</v>
      </c>
      <c r="B59" s="103" t="str">
        <f>Startliste!B59</f>
        <v>AL</v>
      </c>
      <c r="C59" s="102">
        <f>Startliste!C59</f>
        <v>0</v>
      </c>
      <c r="D59" s="103">
        <f>Startliste!E59</f>
        <v>0</v>
      </c>
      <c r="E59" s="89">
        <f>Startliste!F59</f>
        <v>0</v>
      </c>
      <c r="F59" s="104">
        <f>Startliste!G59</f>
        <v>0</v>
      </c>
      <c r="G59" s="182">
        <f t="shared" si="5"/>
        <v>0.66180555555555542</v>
      </c>
      <c r="H59" s="194">
        <f t="shared" si="2"/>
        <v>0.67236111111111097</v>
      </c>
      <c r="I59" s="194">
        <f t="shared" si="1"/>
        <v>0.68291666666666651</v>
      </c>
    </row>
    <row r="60" spans="1:9" ht="12.75" customHeight="1" x14ac:dyDescent="0.2">
      <c r="A60" s="102">
        <f>Startliste!A60</f>
        <v>59</v>
      </c>
      <c r="B60" s="103" t="str">
        <f>Startliste!B60</f>
        <v>AL</v>
      </c>
      <c r="C60" s="102">
        <f>Startliste!C60</f>
        <v>0</v>
      </c>
      <c r="D60" s="103">
        <f>Startliste!E60</f>
        <v>0</v>
      </c>
      <c r="E60" s="89">
        <f>Startliste!F60</f>
        <v>0</v>
      </c>
      <c r="F60" s="104">
        <f>Startliste!G60</f>
        <v>0</v>
      </c>
      <c r="G60" s="182">
        <f t="shared" ref="G60:G67" si="6">G59+(17.5/3600)</f>
        <v>0.66666666666666652</v>
      </c>
      <c r="H60" s="194">
        <f t="shared" si="2"/>
        <v>0.67722222222222206</v>
      </c>
      <c r="I60" s="194">
        <f t="shared" si="1"/>
        <v>0.6877777777777776</v>
      </c>
    </row>
    <row r="61" spans="1:9" ht="12.75" customHeight="1" x14ac:dyDescent="0.2">
      <c r="A61" s="102">
        <f>Startliste!A61</f>
        <v>60</v>
      </c>
      <c r="B61" s="103" t="str">
        <f>Startliste!B61</f>
        <v>AL</v>
      </c>
      <c r="C61" s="102">
        <f>Startliste!C61</f>
        <v>0</v>
      </c>
      <c r="D61" s="103">
        <f>Startliste!E61</f>
        <v>0</v>
      </c>
      <c r="E61" s="89">
        <f>Startliste!F61</f>
        <v>0</v>
      </c>
      <c r="F61" s="104">
        <f>Startliste!G61</f>
        <v>0</v>
      </c>
      <c r="G61" s="182">
        <f t="shared" si="6"/>
        <v>0.67152777777777761</v>
      </c>
      <c r="H61" s="194">
        <f t="shared" si="2"/>
        <v>0.68208333333333315</v>
      </c>
      <c r="I61" s="194">
        <f t="shared" si="1"/>
        <v>0.69263888888888869</v>
      </c>
    </row>
    <row r="62" spans="1:9" ht="12.75" customHeight="1" x14ac:dyDescent="0.2">
      <c r="A62" s="102">
        <f>Startliste!A62</f>
        <v>61</v>
      </c>
      <c r="B62" s="103" t="str">
        <f>Startliste!B62</f>
        <v>AL</v>
      </c>
      <c r="C62" s="102">
        <f>Startliste!C62</f>
        <v>0</v>
      </c>
      <c r="D62" s="103">
        <f>Startliste!E62</f>
        <v>0</v>
      </c>
      <c r="E62" s="89">
        <f>Startliste!F62</f>
        <v>0</v>
      </c>
      <c r="F62" s="104">
        <f>Startliste!G62</f>
        <v>0</v>
      </c>
      <c r="G62" s="182">
        <f t="shared" si="6"/>
        <v>0.67638888888888871</v>
      </c>
      <c r="H62" s="194">
        <f t="shared" si="2"/>
        <v>0.68694444444444425</v>
      </c>
      <c r="I62" s="194">
        <f t="shared" si="1"/>
        <v>0.69749999999999979</v>
      </c>
    </row>
    <row r="63" spans="1:9" ht="12.75" customHeight="1" x14ac:dyDescent="0.2">
      <c r="A63" s="102">
        <f>Startliste!A63</f>
        <v>62</v>
      </c>
      <c r="B63" s="103" t="str">
        <f>Startliste!B63</f>
        <v>AL</v>
      </c>
      <c r="C63" s="102">
        <f>Startliste!C63</f>
        <v>0</v>
      </c>
      <c r="D63" s="103">
        <f>Startliste!E63</f>
        <v>0</v>
      </c>
      <c r="E63" s="89">
        <f>Startliste!F63</f>
        <v>0</v>
      </c>
      <c r="F63" s="104">
        <f>Startliste!G63</f>
        <v>0</v>
      </c>
      <c r="G63" s="182">
        <f t="shared" si="6"/>
        <v>0.6812499999999998</v>
      </c>
      <c r="H63" s="194">
        <f t="shared" si="2"/>
        <v>0.69180555555555534</v>
      </c>
      <c r="I63" s="194">
        <f t="shared" si="1"/>
        <v>0.70236111111111088</v>
      </c>
    </row>
    <row r="64" spans="1:9" ht="12.75" customHeight="1" x14ac:dyDescent="0.2">
      <c r="A64" s="102">
        <f>Startliste!A64</f>
        <v>63</v>
      </c>
      <c r="B64" s="103" t="str">
        <f>Startliste!B64</f>
        <v>AL</v>
      </c>
      <c r="C64" s="102">
        <f>Startliste!C64</f>
        <v>0</v>
      </c>
      <c r="D64" s="103">
        <f>Startliste!E64</f>
        <v>0</v>
      </c>
      <c r="E64" s="89">
        <f>Startliste!F64</f>
        <v>0</v>
      </c>
      <c r="F64" s="104">
        <f>Startliste!G64</f>
        <v>0</v>
      </c>
      <c r="G64" s="182">
        <f t="shared" si="6"/>
        <v>0.68611111111111089</v>
      </c>
      <c r="H64" s="194">
        <f t="shared" si="2"/>
        <v>0.69666666666666643</v>
      </c>
      <c r="I64" s="194">
        <f t="shared" si="1"/>
        <v>0.70722222222222197</v>
      </c>
    </row>
    <row r="65" spans="1:9" ht="12.75" customHeight="1" x14ac:dyDescent="0.2">
      <c r="A65" s="102">
        <f>Startliste!A65</f>
        <v>64</v>
      </c>
      <c r="B65" s="103" t="str">
        <f>Startliste!B65</f>
        <v>AL</v>
      </c>
      <c r="C65" s="102">
        <f>Startliste!C65</f>
        <v>0</v>
      </c>
      <c r="D65" s="103">
        <f>Startliste!E65</f>
        <v>0</v>
      </c>
      <c r="E65" s="89">
        <f>Startliste!F65</f>
        <v>0</v>
      </c>
      <c r="F65" s="104">
        <f>Startliste!G65</f>
        <v>0</v>
      </c>
      <c r="G65" s="182">
        <f t="shared" si="6"/>
        <v>0.69097222222222199</v>
      </c>
      <c r="H65" s="194">
        <f t="shared" si="2"/>
        <v>0.70152777777777753</v>
      </c>
      <c r="I65" s="194">
        <f t="shared" si="1"/>
        <v>0.71208333333333307</v>
      </c>
    </row>
    <row r="66" spans="1:9" ht="12.75" customHeight="1" x14ac:dyDescent="0.2">
      <c r="A66" s="102">
        <f>Startliste!A66</f>
        <v>65</v>
      </c>
      <c r="B66" s="103" t="str">
        <f>Startliste!B66</f>
        <v>AL</v>
      </c>
      <c r="C66" s="102">
        <f>Startliste!C66</f>
        <v>0</v>
      </c>
      <c r="D66" s="103">
        <f>Startliste!E66</f>
        <v>0</v>
      </c>
      <c r="E66" s="89">
        <f>Startliste!F66</f>
        <v>0</v>
      </c>
      <c r="F66" s="104">
        <f>Startliste!G66</f>
        <v>0</v>
      </c>
      <c r="G66" s="182">
        <f t="shared" si="6"/>
        <v>0.69583333333333308</v>
      </c>
      <c r="H66" s="194">
        <f t="shared" si="2"/>
        <v>0.70638888888888862</v>
      </c>
      <c r="I66" s="194">
        <f t="shared" si="1"/>
        <v>0.71694444444444416</v>
      </c>
    </row>
    <row r="67" spans="1:9" ht="12.75" customHeight="1" x14ac:dyDescent="0.2">
      <c r="A67" s="102">
        <f>Startliste!A67</f>
        <v>66</v>
      </c>
      <c r="B67" s="103" t="str">
        <f>Startliste!B67</f>
        <v>AL</v>
      </c>
      <c r="C67" s="102">
        <f>Startliste!C67</f>
        <v>0</v>
      </c>
      <c r="D67" s="103">
        <f>Startliste!E67</f>
        <v>0</v>
      </c>
      <c r="E67" s="89">
        <f>Startliste!F67</f>
        <v>0</v>
      </c>
      <c r="F67" s="104">
        <f>Startliste!G67</f>
        <v>0</v>
      </c>
      <c r="G67" s="182">
        <f t="shared" si="6"/>
        <v>0.70069444444444418</v>
      </c>
      <c r="H67" s="194">
        <f t="shared" si="2"/>
        <v>0.71124999999999972</v>
      </c>
      <c r="I67" s="194">
        <f t="shared" si="2"/>
        <v>0.72180555555555526</v>
      </c>
    </row>
    <row r="68" spans="1:9" ht="12.75" customHeight="1" x14ac:dyDescent="0.2">
      <c r="A68" s="102"/>
      <c r="B68" s="103"/>
      <c r="C68" s="102"/>
      <c r="D68" s="103"/>
      <c r="E68" s="89"/>
      <c r="F68" s="104"/>
      <c r="G68" s="182"/>
      <c r="H68" s="194"/>
      <c r="I68" s="194"/>
    </row>
    <row r="69" spans="1:9" ht="12.75" customHeight="1" x14ac:dyDescent="0.2">
      <c r="F69" s="179"/>
    </row>
  </sheetData>
  <mergeCells count="2">
    <mergeCell ref="B1:C1"/>
    <mergeCell ref="L3:Q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R68"/>
  <sheetViews>
    <sheetView view="pageBreakPreview" zoomScale="60" zoomScaleNormal="8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Q48" sqref="Q48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5.140625" style="174" customWidth="1"/>
    <col min="5" max="5" width="15.140625" style="54" hidden="1" customWidth="1"/>
    <col min="6" max="6" width="17.7109375" style="34" hidden="1" customWidth="1"/>
    <col min="7" max="7" width="23.28515625" style="46" hidden="1" customWidth="1"/>
    <col min="8" max="8" width="8.7109375" style="72" customWidth="1"/>
    <col min="9" max="10" width="9.7109375" style="13" customWidth="1"/>
    <col min="11" max="11" width="9.42578125" style="32" customWidth="1"/>
    <col min="12" max="12" width="5.28515625" style="623" customWidth="1"/>
    <col min="13" max="14" width="9.7109375" style="670" customWidth="1"/>
    <col min="15" max="15" width="9.28515625" style="671" customWidth="1"/>
    <col min="16" max="16" width="5.42578125" style="672" customWidth="1"/>
    <col min="17" max="18" width="9.7109375" style="34" customWidth="1"/>
    <col min="19" max="19" width="9.42578125" style="32" customWidth="1"/>
    <col min="20" max="20" width="6.140625" style="623" customWidth="1"/>
    <col min="21" max="22" width="9.7109375" style="34" customWidth="1"/>
    <col min="23" max="23" width="8.28515625" style="32" customWidth="1"/>
    <col min="24" max="24" width="6.7109375" style="51" customWidth="1"/>
    <col min="25" max="26" width="9.7109375" style="34" customWidth="1"/>
    <col min="27" max="27" width="9.28515625" style="32" customWidth="1"/>
    <col min="28" max="28" width="4.7109375" style="51" customWidth="1"/>
    <col min="29" max="29" width="9.7109375" style="39" customWidth="1"/>
    <col min="30" max="30" width="5.7109375" style="34" customWidth="1"/>
    <col min="31" max="31" width="7.7109375" style="60" hidden="1" customWidth="1"/>
    <col min="32" max="32" width="7.7109375" style="34" hidden="1" customWidth="1"/>
    <col min="33" max="33" width="7.7109375" style="60" customWidth="1"/>
    <col min="34" max="34" width="7.7109375" style="34" customWidth="1"/>
    <col min="35" max="35" width="7.7109375" style="60" customWidth="1"/>
    <col min="36" max="36" width="7.7109375" style="34" customWidth="1"/>
    <col min="37" max="37" width="7.7109375" style="60" customWidth="1"/>
    <col min="38" max="38" width="7.7109375" style="34" customWidth="1"/>
    <col min="39" max="39" width="7.7109375" style="60" customWidth="1"/>
    <col min="40" max="40" width="7.7109375" style="34" customWidth="1"/>
    <col min="41" max="41" width="7.7109375" style="35" customWidth="1"/>
    <col min="42" max="42" width="7.7109375" style="14" customWidth="1"/>
    <col min="43" max="43" width="12.7109375" style="35" customWidth="1"/>
    <col min="44" max="44" width="41.140625" bestFit="1" customWidth="1"/>
    <col min="45" max="45" width="13.28515625" customWidth="1"/>
  </cols>
  <sheetData>
    <row r="1" spans="1:44" s="306" customFormat="1" ht="25.5" customHeight="1" x14ac:dyDescent="0.2">
      <c r="A1" s="110" t="str">
        <f>Startliste!A1</f>
        <v>Rygnr.</v>
      </c>
      <c r="B1" s="693" t="str">
        <f>Startliste!B1</f>
        <v>Klasse</v>
      </c>
      <c r="C1" s="694"/>
      <c r="D1" s="347" t="s">
        <v>32</v>
      </c>
      <c r="E1" s="111" t="str">
        <f>Startliste!E1</f>
        <v>Fornavn</v>
      </c>
      <c r="F1" s="112" t="str">
        <f>Startliste!F1</f>
        <v>Efternavn</v>
      </c>
      <c r="G1" s="112" t="str">
        <f>Startliste!G1</f>
        <v>Hest</v>
      </c>
      <c r="H1" s="301" t="s">
        <v>33</v>
      </c>
      <c r="I1" s="302" t="s">
        <v>34</v>
      </c>
      <c r="J1" s="302" t="s">
        <v>35</v>
      </c>
      <c r="K1" s="303" t="s">
        <v>36</v>
      </c>
      <c r="L1" s="621" t="s">
        <v>37</v>
      </c>
      <c r="M1" s="664" t="s">
        <v>38</v>
      </c>
      <c r="N1" s="664" t="s">
        <v>40</v>
      </c>
      <c r="O1" s="665" t="s">
        <v>36</v>
      </c>
      <c r="P1" s="666" t="s">
        <v>37</v>
      </c>
      <c r="Q1" s="112" t="s">
        <v>41</v>
      </c>
      <c r="R1" s="112" t="s">
        <v>43</v>
      </c>
      <c r="S1" s="303" t="s">
        <v>36</v>
      </c>
      <c r="T1" s="621" t="s">
        <v>37</v>
      </c>
      <c r="U1" s="112" t="s">
        <v>44</v>
      </c>
      <c r="V1" s="112" t="s">
        <v>46</v>
      </c>
      <c r="W1" s="303" t="s">
        <v>36</v>
      </c>
      <c r="X1" s="301" t="s">
        <v>37</v>
      </c>
      <c r="Y1" s="112" t="s">
        <v>47</v>
      </c>
      <c r="Z1" s="112" t="s">
        <v>49</v>
      </c>
      <c r="AA1" s="303" t="s">
        <v>36</v>
      </c>
      <c r="AB1" s="301" t="s">
        <v>37</v>
      </c>
      <c r="AC1" s="301" t="s">
        <v>50</v>
      </c>
      <c r="AD1" s="304"/>
      <c r="AE1" s="694" t="s">
        <v>51</v>
      </c>
      <c r="AF1" s="694"/>
      <c r="AG1" s="694" t="s">
        <v>52</v>
      </c>
      <c r="AH1" s="694"/>
      <c r="AI1" s="694" t="s">
        <v>53</v>
      </c>
      <c r="AJ1" s="694"/>
      <c r="AK1" s="694" t="s">
        <v>54</v>
      </c>
      <c r="AL1" s="694"/>
      <c r="AM1" s="694" t="s">
        <v>55</v>
      </c>
      <c r="AN1" s="694"/>
      <c r="AO1" s="695" t="s">
        <v>56</v>
      </c>
      <c r="AP1" s="695"/>
      <c r="AQ1" s="110" t="s">
        <v>57</v>
      </c>
    </row>
    <row r="2" spans="1:44" ht="15.75" customHeight="1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476">
        <f>Startliste!D2</f>
        <v>0</v>
      </c>
      <c r="E2" s="477">
        <f>Startliste!E2</f>
        <v>0</v>
      </c>
      <c r="F2" s="464">
        <f>Startliste!F2</f>
        <v>0</v>
      </c>
      <c r="G2" s="465">
        <f>Startliste!G2</f>
        <v>0</v>
      </c>
      <c r="H2" s="478">
        <f>IF((C2=1),Idealtider!$K$3,IF((C2=2),Idealtider!$L$3,IF((C2=3),Idealtider!$M$3,IF((C2=4),Idealtider!$N$3,))))</f>
        <v>0</v>
      </c>
      <c r="I2" s="479">
        <v>0.41666666666666702</v>
      </c>
      <c r="J2" s="620"/>
      <c r="K2" s="481">
        <f t="shared" ref="K2:K33" si="0">IF(((((J2-I2)-H2)-(2/216000))&lt;0),0,(((J2-I2)-H2)-(2/216000)))</f>
        <v>0</v>
      </c>
      <c r="L2" s="622">
        <f t="shared" ref="L2:L33" si="1">IF((K2=0),0,(IF((MINUTE(K2)=0),10,(IF((MINUTE(K2)=1),30,(IF((MINUTE(K2)=2),60,100)))))))</f>
        <v>0</v>
      </c>
      <c r="M2" s="667">
        <f t="shared" ref="M2:M33" si="2">IF((K2=0),((I2+H2)+(12.5/3600)),(J2+(12.5/3600)))</f>
        <v>0.42013888888888923</v>
      </c>
      <c r="N2" s="667"/>
      <c r="O2" s="668">
        <f>Terræn!$J2</f>
        <v>0</v>
      </c>
      <c r="P2" s="669">
        <f t="shared" ref="P2:P33" si="3">IF((O2=0),0,(IF((MINUTE(O2)=0),10,(IF((MINUTE(O2)=1),30,(IF((MINUTE(O2)=2),60,100)))))))</f>
        <v>0</v>
      </c>
      <c r="Q2" s="479">
        <f>IF((O2=0),((M2+Terræn!G2)+(12.5/3600)),(N2+(12.5/3600)))</f>
        <v>0.42361111111111144</v>
      </c>
      <c r="R2" s="620"/>
      <c r="S2" s="481">
        <f t="shared" ref="S2:S33" si="4">IF(((((R2-Q2)-H2)-(2/216000))&lt;0),0,(((R2-Q2)-H2)-(2/216000)))</f>
        <v>0</v>
      </c>
      <c r="T2" s="622">
        <f t="shared" ref="T2:T33" si="5">IF((S2=0),0,(IF((MINUTE(S2)=0),10,(IF((MINUTE(S2)=1),30,(IF((MINUTE(S2)=2),60,100)))))))</f>
        <v>0</v>
      </c>
      <c r="U2" s="479">
        <f t="shared" ref="U2:U33" si="6">IF((S2=0),((Q2+H2)+(12.5/3600)),(R2+(12.5/3600)))</f>
        <v>0.42708333333333365</v>
      </c>
      <c r="V2" s="620"/>
      <c r="W2" s="481">
        <f t="shared" ref="W2:W33" si="7">IF(((((V2-U2)-H2)-(2/216000))&lt;0),0,(((V2-U2)-H2)-(2/216000)))</f>
        <v>0</v>
      </c>
      <c r="X2" s="622">
        <f t="shared" ref="X2:X33" si="8">IF((W2=0),0,(IF((MINUTE(W2)=0),10,(IF((MINUTE(W2)=1),30,(IF((MINUTE(W2)=2),60,100)))))))</f>
        <v>0</v>
      </c>
      <c r="Y2" s="321">
        <f t="shared" ref="Y2:Y33" si="9">IF((W2=0),((U2+H2)+(12.5/3600)),(V2+(12.5/3600)))</f>
        <v>0.43055555555555586</v>
      </c>
      <c r="Z2" s="372"/>
      <c r="AA2" s="373">
        <f t="shared" ref="AA2:AA33" si="10">IF(((((Z2-Y2)-H2)-(2/216000))&lt;0),0,(((Z2-Y2)-H2)-(2/216000)))</f>
        <v>0</v>
      </c>
      <c r="AB2" s="374">
        <f t="shared" ref="AB2:AB33" si="11">IF((AA2=0),0,(IF((MINUTE(AA2)=0),10,(IF((MINUTE(AA2)=1),30,(IF((MINUTE(AA2)=2),60,100)))))))</f>
        <v>0</v>
      </c>
      <c r="AC2" s="492">
        <f t="shared" ref="AC2:AC33" si="12">IF(((((AB2+X2)+T2)+L2)&lt;100),(((AB2+X2)+T2)+L2),100)</f>
        <v>0</v>
      </c>
      <c r="AD2" s="444"/>
      <c r="AE2" s="464"/>
      <c r="AF2" s="678"/>
      <c r="AG2" s="464"/>
      <c r="AH2" s="88"/>
      <c r="AI2" s="87"/>
      <c r="AJ2" s="88"/>
      <c r="AK2" s="87"/>
      <c r="AL2" s="88"/>
      <c r="AM2" s="87"/>
      <c r="AN2" s="375"/>
      <c r="AO2" s="97"/>
      <c r="AP2" s="376">
        <f t="shared" ref="AP2:AP33" si="13">IF((AN2&gt;72),100,IF((AL2&gt;72),60,IF((AJ2&gt;72),30,IF((AH2&gt;72),10,0))))</f>
        <v>0</v>
      </c>
      <c r="AQ2" s="495">
        <f t="shared" ref="AQ2:AQ33" si="14">(MAX(AO2,AP2))+AC2</f>
        <v>0</v>
      </c>
    </row>
    <row r="3" spans="1:44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476">
        <f>Startliste!D3</f>
        <v>0</v>
      </c>
      <c r="E3" s="483">
        <f>Startliste!E3</f>
        <v>0</v>
      </c>
      <c r="F3" s="444">
        <f>Startliste!F3</f>
        <v>0</v>
      </c>
      <c r="G3" s="445">
        <f>Startliste!G3</f>
        <v>0</v>
      </c>
      <c r="H3" s="484">
        <f>IF((C3=1),Idealtider!$K$3,IF((C3=2),Idealtider!$L$3,IF((C3=3),Idealtider!$M$3,IF((C3=4),Idealtider!$N$3,))))</f>
        <v>0</v>
      </c>
      <c r="I3" s="485">
        <f t="shared" ref="I3:I34" si="15">IF((D3=D2), (IF((D3=0), (I2+(12.5/3600)), I2)), (I2+(12.5/3600)))</f>
        <v>0.42013888888888923</v>
      </c>
      <c r="J3" s="673"/>
      <c r="K3" s="487">
        <f t="shared" si="0"/>
        <v>0</v>
      </c>
      <c r="L3" s="622">
        <f t="shared" si="1"/>
        <v>0</v>
      </c>
      <c r="M3" s="667">
        <f t="shared" si="2"/>
        <v>0.42361111111111144</v>
      </c>
      <c r="N3" s="674"/>
      <c r="O3" s="668">
        <f>Terræn!$J3</f>
        <v>0</v>
      </c>
      <c r="P3" s="669">
        <f t="shared" si="3"/>
        <v>0</v>
      </c>
      <c r="Q3" s="485">
        <f>IF((O3=0),((M3+Terræn!G3)+(12.5/3600)),(N3+(12.5/3600)))</f>
        <v>0.42708333333333365</v>
      </c>
      <c r="R3" s="673"/>
      <c r="S3" s="487">
        <f t="shared" si="4"/>
        <v>0</v>
      </c>
      <c r="T3" s="622">
        <f t="shared" si="5"/>
        <v>0</v>
      </c>
      <c r="U3" s="485">
        <f t="shared" si="6"/>
        <v>0.43055555555555586</v>
      </c>
      <c r="V3" s="677"/>
      <c r="W3" s="487">
        <f t="shared" si="7"/>
        <v>0</v>
      </c>
      <c r="X3" s="622">
        <f t="shared" si="8"/>
        <v>0</v>
      </c>
      <c r="Y3" s="328">
        <f t="shared" si="9"/>
        <v>0.43402777777777807</v>
      </c>
      <c r="Z3" s="377"/>
      <c r="AA3" s="378">
        <f t="shared" si="10"/>
        <v>0</v>
      </c>
      <c r="AB3" s="379">
        <f t="shared" si="11"/>
        <v>0</v>
      </c>
      <c r="AC3" s="497">
        <f t="shared" si="12"/>
        <v>0</v>
      </c>
      <c r="AD3" s="444"/>
      <c r="AE3" s="444"/>
      <c r="AF3" s="679"/>
      <c r="AG3" s="444"/>
      <c r="AH3" s="90"/>
      <c r="AI3" s="89"/>
      <c r="AJ3" s="90"/>
      <c r="AK3" s="89"/>
      <c r="AL3" s="90"/>
      <c r="AM3" s="89"/>
      <c r="AN3" s="381"/>
      <c r="AO3" s="97"/>
      <c r="AP3" s="382">
        <f t="shared" si="13"/>
        <v>0</v>
      </c>
      <c r="AQ3" s="500">
        <f t="shared" si="14"/>
        <v>0</v>
      </c>
      <c r="AR3" s="628"/>
    </row>
    <row r="4" spans="1:44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476">
        <f>Startliste!D4</f>
        <v>0</v>
      </c>
      <c r="E4" s="483">
        <f>Startliste!E4</f>
        <v>0</v>
      </c>
      <c r="F4" s="444">
        <f>Startliste!F4</f>
        <v>0</v>
      </c>
      <c r="G4" s="445">
        <f>Startliste!G4</f>
        <v>0</v>
      </c>
      <c r="H4" s="484">
        <f>IF((C4=1),Idealtider!$K$3,IF((C4=2),Idealtider!$L$3,IF((C4=3),Idealtider!$M$3,IF((C4=4),Idealtider!$N$3,))))</f>
        <v>0</v>
      </c>
      <c r="I4" s="485">
        <f t="shared" si="15"/>
        <v>0.42361111111111144</v>
      </c>
      <c r="J4" s="620"/>
      <c r="K4" s="680">
        <f t="shared" si="0"/>
        <v>0</v>
      </c>
      <c r="L4" s="622">
        <v>0</v>
      </c>
      <c r="M4" s="667">
        <f t="shared" si="2"/>
        <v>0.42708333333333365</v>
      </c>
      <c r="N4" s="667"/>
      <c r="O4" s="668">
        <f>Terræn!$J4</f>
        <v>0</v>
      </c>
      <c r="P4" s="669">
        <v>0</v>
      </c>
      <c r="Q4" s="485">
        <f>IF((O4=0),((M4+Terræn!G4)+(12.5/3600)),(N4+(12.5/3600)))</f>
        <v>0.43055555555555586</v>
      </c>
      <c r="R4" s="620"/>
      <c r="S4" s="487">
        <f t="shared" si="4"/>
        <v>0</v>
      </c>
      <c r="T4" s="622">
        <f t="shared" si="5"/>
        <v>0</v>
      </c>
      <c r="U4" s="485">
        <f t="shared" si="6"/>
        <v>0.43402777777777807</v>
      </c>
      <c r="V4" s="620"/>
      <c r="W4" s="487">
        <f t="shared" si="7"/>
        <v>0</v>
      </c>
      <c r="X4" s="622">
        <f t="shared" si="8"/>
        <v>0</v>
      </c>
      <c r="Y4" s="328">
        <f t="shared" si="9"/>
        <v>0.43750000000000028</v>
      </c>
      <c r="Z4" s="377"/>
      <c r="AA4" s="378">
        <f t="shared" si="10"/>
        <v>0</v>
      </c>
      <c r="AB4" s="379">
        <f t="shared" si="11"/>
        <v>0</v>
      </c>
      <c r="AC4" s="497">
        <f t="shared" si="12"/>
        <v>0</v>
      </c>
      <c r="AD4" s="444"/>
      <c r="AE4" s="444"/>
      <c r="AF4" s="679"/>
      <c r="AG4" s="644"/>
      <c r="AH4" s="90"/>
      <c r="AI4" s="89"/>
      <c r="AJ4" s="90"/>
      <c r="AK4" s="89"/>
      <c r="AL4" s="90"/>
      <c r="AM4" s="89"/>
      <c r="AN4" s="381"/>
      <c r="AO4" s="97"/>
      <c r="AP4" s="382">
        <f t="shared" si="13"/>
        <v>0</v>
      </c>
      <c r="AQ4" s="500">
        <f t="shared" si="14"/>
        <v>0</v>
      </c>
      <c r="AR4" s="626"/>
    </row>
    <row r="5" spans="1:44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476">
        <f>Startliste!D5</f>
        <v>0</v>
      </c>
      <c r="E5" s="483">
        <f>Startliste!E5</f>
        <v>0</v>
      </c>
      <c r="F5" s="444">
        <f>Startliste!F5</f>
        <v>0</v>
      </c>
      <c r="G5" s="445">
        <f>Startliste!G5</f>
        <v>0</v>
      </c>
      <c r="H5" s="484">
        <f>IF((C5=1),Idealtider!$K$3,IF((C5=2),Idealtider!$L$3,IF((C5=3),Idealtider!$M$3,IF((C5=4),Idealtider!$N$3,))))</f>
        <v>0</v>
      </c>
      <c r="I5" s="485">
        <f t="shared" si="15"/>
        <v>0.42708333333333365</v>
      </c>
      <c r="J5" s="620"/>
      <c r="K5" s="487">
        <f t="shared" si="0"/>
        <v>0</v>
      </c>
      <c r="L5" s="622">
        <f t="shared" si="1"/>
        <v>0</v>
      </c>
      <c r="M5" s="667">
        <f t="shared" si="2"/>
        <v>0.43055555555555586</v>
      </c>
      <c r="N5" s="667"/>
      <c r="O5" s="668">
        <f>Terræn!$J5</f>
        <v>0</v>
      </c>
      <c r="P5" s="669">
        <f t="shared" si="3"/>
        <v>0</v>
      </c>
      <c r="Q5" s="485">
        <f>IF((O5=0),((M5+Terræn!G5)+(12.5/3600)),(N5+(12.5/3600)))</f>
        <v>0.43402777777777807</v>
      </c>
      <c r="R5" s="620"/>
      <c r="S5" s="487">
        <f t="shared" si="4"/>
        <v>0</v>
      </c>
      <c r="T5" s="622">
        <f t="shared" si="5"/>
        <v>0</v>
      </c>
      <c r="U5" s="485">
        <f t="shared" si="6"/>
        <v>0.43750000000000028</v>
      </c>
      <c r="V5" s="620"/>
      <c r="W5" s="487">
        <f t="shared" si="7"/>
        <v>0</v>
      </c>
      <c r="X5" s="622">
        <f t="shared" si="8"/>
        <v>0</v>
      </c>
      <c r="Y5" s="328">
        <f t="shared" si="9"/>
        <v>0.44097222222222249</v>
      </c>
      <c r="Z5" s="377"/>
      <c r="AA5" s="378">
        <f t="shared" si="10"/>
        <v>0</v>
      </c>
      <c r="AB5" s="379">
        <f t="shared" si="11"/>
        <v>0</v>
      </c>
      <c r="AC5" s="497">
        <f t="shared" si="12"/>
        <v>0</v>
      </c>
      <c r="AD5" s="444"/>
      <c r="AE5" s="444"/>
      <c r="AF5" s="679"/>
      <c r="AG5" s="444"/>
      <c r="AH5" s="90"/>
      <c r="AI5" s="89"/>
      <c r="AJ5" s="90"/>
      <c r="AK5" s="89"/>
      <c r="AL5" s="90"/>
      <c r="AM5" s="89"/>
      <c r="AN5" s="381"/>
      <c r="AO5" s="105"/>
      <c r="AP5" s="382">
        <f t="shared" si="13"/>
        <v>0</v>
      </c>
      <c r="AQ5" s="500">
        <f t="shared" si="14"/>
        <v>0</v>
      </c>
    </row>
    <row r="6" spans="1:44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476">
        <f>Startliste!D6</f>
        <v>0</v>
      </c>
      <c r="E6" s="483">
        <f>Startliste!E6</f>
        <v>0</v>
      </c>
      <c r="F6" s="444">
        <f>Startliste!F6</f>
        <v>0</v>
      </c>
      <c r="G6" s="445">
        <f>Startliste!G6</f>
        <v>0</v>
      </c>
      <c r="H6" s="484">
        <f>IF((C6=1),Idealtider!$K$3,IF((C6=2),Idealtider!$L$3,IF((C6=3),Idealtider!$M$3,IF((C6=4),Idealtider!$N$3,))))</f>
        <v>0</v>
      </c>
      <c r="I6" s="485">
        <f t="shared" si="15"/>
        <v>0.43055555555555586</v>
      </c>
      <c r="J6" s="620"/>
      <c r="K6" s="487">
        <f t="shared" si="0"/>
        <v>0</v>
      </c>
      <c r="L6" s="622">
        <f t="shared" si="1"/>
        <v>0</v>
      </c>
      <c r="M6" s="667">
        <f t="shared" si="2"/>
        <v>0.43402777777777807</v>
      </c>
      <c r="N6" s="667"/>
      <c r="O6" s="668">
        <f>Terræn!$J6</f>
        <v>0</v>
      </c>
      <c r="P6" s="669">
        <f t="shared" si="3"/>
        <v>0</v>
      </c>
      <c r="Q6" s="485">
        <f>IF((O6=0),((M6+Terræn!G6)+(12.5/3600)),(N6+(12.5/3600)))</f>
        <v>0.43750000000000028</v>
      </c>
      <c r="R6" s="620"/>
      <c r="S6" s="487">
        <f t="shared" si="4"/>
        <v>0</v>
      </c>
      <c r="T6" s="622">
        <f t="shared" si="5"/>
        <v>0</v>
      </c>
      <c r="U6" s="485">
        <f t="shared" si="6"/>
        <v>0.44097222222222249</v>
      </c>
      <c r="V6" s="620"/>
      <c r="W6" s="487">
        <f t="shared" si="7"/>
        <v>0</v>
      </c>
      <c r="X6" s="622">
        <f t="shared" si="8"/>
        <v>0</v>
      </c>
      <c r="Y6" s="328">
        <f t="shared" si="9"/>
        <v>0.4444444444444447</v>
      </c>
      <c r="Z6" s="377"/>
      <c r="AA6" s="378">
        <f t="shared" si="10"/>
        <v>0</v>
      </c>
      <c r="AB6" s="379">
        <f t="shared" si="11"/>
        <v>0</v>
      </c>
      <c r="AC6" s="497">
        <f t="shared" si="12"/>
        <v>0</v>
      </c>
      <c r="AD6" s="444"/>
      <c r="AE6" s="444"/>
      <c r="AF6" s="679"/>
      <c r="AG6" s="444"/>
      <c r="AH6" s="90"/>
      <c r="AI6" s="89"/>
      <c r="AJ6" s="90"/>
      <c r="AK6" s="89"/>
      <c r="AL6" s="90"/>
      <c r="AM6" s="89"/>
      <c r="AN6" s="381"/>
      <c r="AO6" s="105"/>
      <c r="AP6" s="382">
        <f t="shared" si="13"/>
        <v>0</v>
      </c>
      <c r="AQ6" s="500">
        <f t="shared" si="14"/>
        <v>0</v>
      </c>
    </row>
    <row r="7" spans="1:44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476">
        <f>Startliste!D7</f>
        <v>0</v>
      </c>
      <c r="E7" s="483">
        <f>Startliste!E7</f>
        <v>0</v>
      </c>
      <c r="F7" s="444">
        <f>Startliste!F7</f>
        <v>0</v>
      </c>
      <c r="G7" s="445">
        <f>Startliste!G7</f>
        <v>0</v>
      </c>
      <c r="H7" s="484">
        <f>IF((C7=1),Idealtider!$K$3,IF((C7=2),Idealtider!$L$3,IF((C7=3),Idealtider!$M$3,IF((C7=4),Idealtider!$N$3,))))</f>
        <v>0</v>
      </c>
      <c r="I7" s="485">
        <f t="shared" si="15"/>
        <v>0.43402777777777807</v>
      </c>
      <c r="J7" s="620"/>
      <c r="K7" s="487">
        <f t="shared" si="0"/>
        <v>0</v>
      </c>
      <c r="L7" s="622">
        <f t="shared" si="1"/>
        <v>0</v>
      </c>
      <c r="M7" s="667">
        <f t="shared" si="2"/>
        <v>0.43750000000000028</v>
      </c>
      <c r="N7" s="667"/>
      <c r="O7" s="668">
        <f>Terræn!$J7</f>
        <v>0</v>
      </c>
      <c r="P7" s="669">
        <f t="shared" si="3"/>
        <v>0</v>
      </c>
      <c r="Q7" s="485">
        <f>IF((O7=0),((M7+Terræn!G7)+(12.5/3600)),(N7+(12.5/3600)))</f>
        <v>0.44097222222222249</v>
      </c>
      <c r="R7" s="620"/>
      <c r="S7" s="487">
        <f t="shared" si="4"/>
        <v>0</v>
      </c>
      <c r="T7" s="622">
        <f t="shared" si="5"/>
        <v>0</v>
      </c>
      <c r="U7" s="485">
        <f t="shared" si="6"/>
        <v>0.4444444444444447</v>
      </c>
      <c r="V7" s="620"/>
      <c r="W7" s="487">
        <f t="shared" si="7"/>
        <v>0</v>
      </c>
      <c r="X7" s="622">
        <f t="shared" si="8"/>
        <v>0</v>
      </c>
      <c r="Y7" s="328">
        <f t="shared" si="9"/>
        <v>0.44791666666666691</v>
      </c>
      <c r="Z7" s="377"/>
      <c r="AA7" s="378">
        <f t="shared" si="10"/>
        <v>0</v>
      </c>
      <c r="AB7" s="379">
        <f t="shared" si="11"/>
        <v>0</v>
      </c>
      <c r="AC7" s="497">
        <f t="shared" si="12"/>
        <v>0</v>
      </c>
      <c r="AD7" s="444"/>
      <c r="AE7" s="444"/>
      <c r="AF7" s="679"/>
      <c r="AG7" s="444"/>
      <c r="AH7" s="90"/>
      <c r="AI7" s="89"/>
      <c r="AJ7" s="90"/>
      <c r="AK7" s="89"/>
      <c r="AL7" s="90"/>
      <c r="AM7" s="89"/>
      <c r="AN7" s="381"/>
      <c r="AO7" s="105"/>
      <c r="AP7" s="382">
        <f t="shared" si="13"/>
        <v>0</v>
      </c>
      <c r="AQ7" s="500">
        <f t="shared" si="14"/>
        <v>0</v>
      </c>
    </row>
    <row r="8" spans="1:44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476">
        <f>Startliste!D8</f>
        <v>0</v>
      </c>
      <c r="E8" s="483">
        <f>Startliste!E8</f>
        <v>0</v>
      </c>
      <c r="F8" s="444">
        <f>Startliste!F8</f>
        <v>0</v>
      </c>
      <c r="G8" s="445">
        <f>Startliste!G8</f>
        <v>0</v>
      </c>
      <c r="H8" s="484">
        <f>IF((C8=1),Idealtider!$K$3,IF((C8=2),Idealtider!$L$3,IF((C8=3),Idealtider!$M$3,IF((C8=4),Idealtider!$N$3,))))</f>
        <v>0</v>
      </c>
      <c r="I8" s="485">
        <f t="shared" si="15"/>
        <v>0.43750000000000028</v>
      </c>
      <c r="J8" s="620"/>
      <c r="K8" s="487">
        <f t="shared" si="0"/>
        <v>0</v>
      </c>
      <c r="L8" s="622">
        <f t="shared" si="1"/>
        <v>0</v>
      </c>
      <c r="M8" s="667">
        <f t="shared" si="2"/>
        <v>0.44097222222222249</v>
      </c>
      <c r="N8" s="667"/>
      <c r="O8" s="668">
        <f>Terræn!$J8</f>
        <v>0</v>
      </c>
      <c r="P8" s="669">
        <f t="shared" si="3"/>
        <v>0</v>
      </c>
      <c r="Q8" s="485">
        <f>IF((O8=0),((M8+Terræn!G8)+(12.5/3600)),(N8+(12.5/3600)))</f>
        <v>0.4444444444444447</v>
      </c>
      <c r="R8" s="620"/>
      <c r="S8" s="487">
        <f t="shared" si="4"/>
        <v>0</v>
      </c>
      <c r="T8" s="622">
        <f t="shared" si="5"/>
        <v>0</v>
      </c>
      <c r="U8" s="485">
        <f t="shared" si="6"/>
        <v>0.44791666666666691</v>
      </c>
      <c r="V8" s="620"/>
      <c r="W8" s="487">
        <f t="shared" si="7"/>
        <v>0</v>
      </c>
      <c r="X8" s="622">
        <f t="shared" si="8"/>
        <v>0</v>
      </c>
      <c r="Y8" s="328">
        <f t="shared" si="9"/>
        <v>0.45138888888888912</v>
      </c>
      <c r="Z8" s="377"/>
      <c r="AA8" s="378">
        <f t="shared" si="10"/>
        <v>0</v>
      </c>
      <c r="AB8" s="379">
        <f t="shared" si="11"/>
        <v>0</v>
      </c>
      <c r="AC8" s="497">
        <f t="shared" si="12"/>
        <v>0</v>
      </c>
      <c r="AD8" s="444"/>
      <c r="AE8" s="444"/>
      <c r="AF8" s="679"/>
      <c r="AG8" s="444"/>
      <c r="AH8" s="90"/>
      <c r="AI8" s="89"/>
      <c r="AJ8" s="90"/>
      <c r="AK8" s="89"/>
      <c r="AL8" s="90"/>
      <c r="AM8" s="89"/>
      <c r="AN8" s="381"/>
      <c r="AO8" s="105"/>
      <c r="AP8" s="382">
        <f t="shared" si="13"/>
        <v>0</v>
      </c>
      <c r="AQ8" s="500">
        <f t="shared" si="14"/>
        <v>0</v>
      </c>
    </row>
    <row r="9" spans="1:44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476">
        <f>Startliste!D9</f>
        <v>0</v>
      </c>
      <c r="E9" s="483">
        <f>Startliste!E9</f>
        <v>0</v>
      </c>
      <c r="F9" s="444">
        <f>Startliste!F9</f>
        <v>0</v>
      </c>
      <c r="G9" s="445">
        <f>Startliste!G9</f>
        <v>0</v>
      </c>
      <c r="H9" s="484">
        <f>IF((C9=1),Idealtider!$K$3,IF((C9=2),Idealtider!$L$3,IF((C9=3),Idealtider!$M$3,IF((C9=4),Idealtider!$N$3,))))</f>
        <v>0</v>
      </c>
      <c r="I9" s="485">
        <f t="shared" si="15"/>
        <v>0.44097222222222249</v>
      </c>
      <c r="J9" s="620"/>
      <c r="K9" s="487">
        <f t="shared" si="0"/>
        <v>0</v>
      </c>
      <c r="L9" s="622">
        <f t="shared" si="1"/>
        <v>0</v>
      </c>
      <c r="M9" s="667">
        <f t="shared" si="2"/>
        <v>0.4444444444444447</v>
      </c>
      <c r="N9" s="667"/>
      <c r="O9" s="668">
        <f>Terræn!$J9</f>
        <v>0</v>
      </c>
      <c r="P9" s="669">
        <f t="shared" si="3"/>
        <v>0</v>
      </c>
      <c r="Q9" s="485">
        <f>IF((O9=0),((M9+Terræn!G9)+(12.5/3600)),(N9+(12.5/3600)))</f>
        <v>0.44791666666666691</v>
      </c>
      <c r="R9" s="620"/>
      <c r="S9" s="487">
        <f t="shared" si="4"/>
        <v>0</v>
      </c>
      <c r="T9" s="622">
        <f t="shared" si="5"/>
        <v>0</v>
      </c>
      <c r="U9" s="485">
        <f t="shared" si="6"/>
        <v>0.45138888888888912</v>
      </c>
      <c r="V9" s="620"/>
      <c r="W9" s="487">
        <f t="shared" si="7"/>
        <v>0</v>
      </c>
      <c r="X9" s="622">
        <f t="shared" si="8"/>
        <v>0</v>
      </c>
      <c r="Y9" s="328">
        <f t="shared" si="9"/>
        <v>0.45486111111111133</v>
      </c>
      <c r="Z9" s="377"/>
      <c r="AA9" s="378">
        <f t="shared" si="10"/>
        <v>0</v>
      </c>
      <c r="AB9" s="379">
        <f t="shared" si="11"/>
        <v>0</v>
      </c>
      <c r="AC9" s="497">
        <f t="shared" si="12"/>
        <v>0</v>
      </c>
      <c r="AD9" s="444"/>
      <c r="AE9" s="444"/>
      <c r="AF9" s="679"/>
      <c r="AG9" s="444"/>
      <c r="AH9" s="90"/>
      <c r="AI9" s="89"/>
      <c r="AJ9" s="90"/>
      <c r="AK9" s="89"/>
      <c r="AL9" s="90"/>
      <c r="AM9" s="89"/>
      <c r="AN9" s="381"/>
      <c r="AO9" s="105"/>
      <c r="AP9" s="382">
        <f t="shared" si="13"/>
        <v>0</v>
      </c>
      <c r="AQ9" s="500">
        <f t="shared" si="14"/>
        <v>0</v>
      </c>
    </row>
    <row r="10" spans="1:44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476">
        <f>Startliste!D10</f>
        <v>0</v>
      </c>
      <c r="E10" s="483">
        <f>Startliste!E10</f>
        <v>0</v>
      </c>
      <c r="F10" s="444">
        <f>Startliste!F10</f>
        <v>0</v>
      </c>
      <c r="G10" s="445">
        <f>Startliste!G10</f>
        <v>0</v>
      </c>
      <c r="H10" s="484">
        <f>IF((C10=1),Idealtider!$K$3,IF((C10=2),Idealtider!$L$3,IF((C10=3),Idealtider!$M$3,IF((C10=4),Idealtider!$N$3,))))</f>
        <v>0</v>
      </c>
      <c r="I10" s="485">
        <f t="shared" si="15"/>
        <v>0.4444444444444447</v>
      </c>
      <c r="J10" s="620"/>
      <c r="K10" s="487">
        <f t="shared" si="0"/>
        <v>0</v>
      </c>
      <c r="L10" s="622">
        <f t="shared" si="1"/>
        <v>0</v>
      </c>
      <c r="M10" s="667">
        <f t="shared" si="2"/>
        <v>0.44791666666666691</v>
      </c>
      <c r="N10" s="667"/>
      <c r="O10" s="668">
        <f>Terræn!$J10</f>
        <v>0</v>
      </c>
      <c r="P10" s="669">
        <f t="shared" si="3"/>
        <v>0</v>
      </c>
      <c r="Q10" s="485">
        <f>IF((O10=0),((M10+Terræn!G10)+(12.5/3600)),(N10+(12.5/3600)))</f>
        <v>0.45138888888888912</v>
      </c>
      <c r="R10" s="620"/>
      <c r="S10" s="487">
        <f t="shared" si="4"/>
        <v>0</v>
      </c>
      <c r="T10" s="622">
        <f t="shared" si="5"/>
        <v>0</v>
      </c>
      <c r="U10" s="485">
        <f t="shared" si="6"/>
        <v>0.45486111111111133</v>
      </c>
      <c r="V10" s="620"/>
      <c r="W10" s="487">
        <f t="shared" si="7"/>
        <v>0</v>
      </c>
      <c r="X10" s="622">
        <f t="shared" si="8"/>
        <v>0</v>
      </c>
      <c r="Y10" s="328">
        <f t="shared" si="9"/>
        <v>0.45833333333333354</v>
      </c>
      <c r="Z10" s="377"/>
      <c r="AA10" s="378">
        <f t="shared" si="10"/>
        <v>0</v>
      </c>
      <c r="AB10" s="379">
        <f t="shared" si="11"/>
        <v>0</v>
      </c>
      <c r="AC10" s="497">
        <f>IF(((((AB10+X10)+T10)+L10)&lt;100),(((AB10+X10)+T10)+L10),100)</f>
        <v>0</v>
      </c>
      <c r="AD10" s="444"/>
      <c r="AE10" s="444"/>
      <c r="AF10" s="679"/>
      <c r="AG10" s="444"/>
      <c r="AH10" s="90"/>
      <c r="AI10" s="89"/>
      <c r="AJ10" s="90"/>
      <c r="AK10" s="89"/>
      <c r="AL10" s="90"/>
      <c r="AM10" s="89"/>
      <c r="AN10" s="381"/>
      <c r="AO10" s="105"/>
      <c r="AP10" s="382">
        <f t="shared" si="13"/>
        <v>0</v>
      </c>
      <c r="AQ10" s="500">
        <f t="shared" si="14"/>
        <v>0</v>
      </c>
    </row>
    <row r="11" spans="1:44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476">
        <f>Startliste!D11</f>
        <v>0</v>
      </c>
      <c r="E11" s="483">
        <f>Startliste!E11</f>
        <v>0</v>
      </c>
      <c r="F11" s="444">
        <f>Startliste!F11</f>
        <v>0</v>
      </c>
      <c r="G11" s="445">
        <f>Startliste!G11</f>
        <v>0</v>
      </c>
      <c r="H11" s="484">
        <f>IF((C11=1),Idealtider!$K$3,IF((C11=2),Idealtider!$L$3,IF((C11=3),Idealtider!$M$3,IF((C11=4),Idealtider!$N$3,))))</f>
        <v>0</v>
      </c>
      <c r="I11" s="485">
        <f t="shared" si="15"/>
        <v>0.44791666666666691</v>
      </c>
      <c r="J11" s="620"/>
      <c r="K11" s="487">
        <f t="shared" si="0"/>
        <v>0</v>
      </c>
      <c r="L11" s="622">
        <f t="shared" si="1"/>
        <v>0</v>
      </c>
      <c r="M11" s="667">
        <f t="shared" si="2"/>
        <v>0.45138888888888912</v>
      </c>
      <c r="N11" s="667"/>
      <c r="O11" s="668">
        <f>Terræn!$J11</f>
        <v>0</v>
      </c>
      <c r="P11" s="669">
        <f t="shared" si="3"/>
        <v>0</v>
      </c>
      <c r="Q11" s="485">
        <f>IF((O11=0),((M11+Terræn!G11)+(12.5/3600)),(N11+(12.5/3600)))</f>
        <v>0.45486111111111133</v>
      </c>
      <c r="R11" s="620"/>
      <c r="S11" s="487">
        <f t="shared" si="4"/>
        <v>0</v>
      </c>
      <c r="T11" s="622">
        <f t="shared" si="5"/>
        <v>0</v>
      </c>
      <c r="U11" s="485">
        <f t="shared" si="6"/>
        <v>0.45833333333333354</v>
      </c>
      <c r="V11" s="620"/>
      <c r="W11" s="487">
        <f t="shared" si="7"/>
        <v>0</v>
      </c>
      <c r="X11" s="622">
        <f t="shared" si="8"/>
        <v>0</v>
      </c>
      <c r="Y11" s="329">
        <f t="shared" si="9"/>
        <v>0.46180555555555575</v>
      </c>
      <c r="Z11" s="383"/>
      <c r="AA11" s="384">
        <f t="shared" si="10"/>
        <v>0</v>
      </c>
      <c r="AB11" s="385">
        <f t="shared" si="11"/>
        <v>0</v>
      </c>
      <c r="AC11" s="497">
        <f t="shared" si="12"/>
        <v>0</v>
      </c>
      <c r="AD11" s="444"/>
      <c r="AE11" s="444"/>
      <c r="AF11" s="679"/>
      <c r="AG11" s="444"/>
      <c r="AH11" s="90"/>
      <c r="AI11" s="89"/>
      <c r="AJ11" s="90"/>
      <c r="AK11" s="89"/>
      <c r="AL11" s="90"/>
      <c r="AM11" s="89"/>
      <c r="AN11" s="381"/>
      <c r="AO11" s="105"/>
      <c r="AP11" s="382">
        <f t="shared" si="13"/>
        <v>0</v>
      </c>
      <c r="AQ11" s="500">
        <f t="shared" si="14"/>
        <v>0</v>
      </c>
    </row>
    <row r="12" spans="1:44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476">
        <f>Startliste!D12</f>
        <v>0</v>
      </c>
      <c r="E12" s="483">
        <f>Startliste!E12</f>
        <v>0</v>
      </c>
      <c r="F12" s="444">
        <f>Startliste!F12</f>
        <v>0</v>
      </c>
      <c r="G12" s="445">
        <f>Startliste!G12</f>
        <v>0</v>
      </c>
      <c r="H12" s="484">
        <f>IF((C12=1),Idealtider!$K$3,IF((C12=2),Idealtider!$L$3,IF((C12=3),Idealtider!$M$3,IF((C12=4),Idealtider!$N$3,))))</f>
        <v>0</v>
      </c>
      <c r="I12" s="485">
        <f t="shared" si="15"/>
        <v>0.45138888888888912</v>
      </c>
      <c r="J12" s="620"/>
      <c r="K12" s="487">
        <f t="shared" si="0"/>
        <v>0</v>
      </c>
      <c r="L12" s="622">
        <f t="shared" si="1"/>
        <v>0</v>
      </c>
      <c r="M12" s="667">
        <f t="shared" si="2"/>
        <v>0.45486111111111133</v>
      </c>
      <c r="N12" s="667"/>
      <c r="O12" s="668">
        <f>Terræn!$J12</f>
        <v>0</v>
      </c>
      <c r="P12" s="669">
        <f t="shared" si="3"/>
        <v>0</v>
      </c>
      <c r="Q12" s="485">
        <f>IF((O12=0),((M12+Terræn!G12)+(12.5/3600)),(N12+(12.5/3600)))</f>
        <v>0.45833333333333354</v>
      </c>
      <c r="R12" s="620"/>
      <c r="S12" s="487">
        <f t="shared" si="4"/>
        <v>0</v>
      </c>
      <c r="T12" s="622">
        <f t="shared" si="5"/>
        <v>0</v>
      </c>
      <c r="U12" s="485">
        <f t="shared" si="6"/>
        <v>0.46180555555555575</v>
      </c>
      <c r="V12" s="620"/>
      <c r="W12" s="487">
        <f t="shared" si="7"/>
        <v>0</v>
      </c>
      <c r="X12" s="622">
        <f t="shared" si="8"/>
        <v>0</v>
      </c>
      <c r="Y12" s="329">
        <f t="shared" si="9"/>
        <v>0.46527777777777796</v>
      </c>
      <c r="Z12" s="383"/>
      <c r="AA12" s="384">
        <f t="shared" si="10"/>
        <v>0</v>
      </c>
      <c r="AB12" s="385">
        <f t="shared" si="11"/>
        <v>0</v>
      </c>
      <c r="AC12" s="497">
        <f t="shared" si="12"/>
        <v>0</v>
      </c>
      <c r="AD12" s="444"/>
      <c r="AE12" s="444"/>
      <c r="AF12" s="679"/>
      <c r="AG12" s="444"/>
      <c r="AH12" s="90"/>
      <c r="AI12" s="89"/>
      <c r="AJ12" s="90"/>
      <c r="AK12" s="89"/>
      <c r="AL12" s="90"/>
      <c r="AM12" s="89"/>
      <c r="AN12" s="381"/>
      <c r="AO12" s="105"/>
      <c r="AP12" s="382">
        <f t="shared" si="13"/>
        <v>0</v>
      </c>
      <c r="AQ12" s="500">
        <f t="shared" si="14"/>
        <v>0</v>
      </c>
    </row>
    <row r="13" spans="1:44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476">
        <f>Startliste!D13</f>
        <v>0</v>
      </c>
      <c r="E13" s="483">
        <f>Startliste!E13</f>
        <v>0</v>
      </c>
      <c r="F13" s="444">
        <f>Startliste!F13</f>
        <v>0</v>
      </c>
      <c r="G13" s="445">
        <f>Startliste!G13</f>
        <v>0</v>
      </c>
      <c r="H13" s="484">
        <f>IF((C13=1),Idealtider!$K$3,IF((C13=2),Idealtider!$L$3,IF((C13=3),Idealtider!$M$3,IF((C13=4),Idealtider!$N$3,))))</f>
        <v>0</v>
      </c>
      <c r="I13" s="485">
        <f t="shared" si="15"/>
        <v>0.45486111111111133</v>
      </c>
      <c r="J13" s="620"/>
      <c r="K13" s="487">
        <f t="shared" si="0"/>
        <v>0</v>
      </c>
      <c r="L13" s="622">
        <f t="shared" si="1"/>
        <v>0</v>
      </c>
      <c r="M13" s="667">
        <f t="shared" si="2"/>
        <v>0.45833333333333354</v>
      </c>
      <c r="N13" s="667"/>
      <c r="O13" s="668">
        <f>Terræn!$J13</f>
        <v>0</v>
      </c>
      <c r="P13" s="669">
        <f t="shared" si="3"/>
        <v>0</v>
      </c>
      <c r="Q13" s="485">
        <f>IF((O13=0),((M13+Terræn!G13)+(12.5/3600)),(N13+(12.5/3600)))</f>
        <v>0.46180555555555575</v>
      </c>
      <c r="R13" s="620"/>
      <c r="S13" s="487">
        <f t="shared" si="4"/>
        <v>0</v>
      </c>
      <c r="T13" s="622">
        <f t="shared" si="5"/>
        <v>0</v>
      </c>
      <c r="U13" s="328">
        <f t="shared" si="6"/>
        <v>0.46527777777777796</v>
      </c>
      <c r="V13" s="377"/>
      <c r="W13" s="378">
        <f t="shared" si="7"/>
        <v>0</v>
      </c>
      <c r="X13" s="379">
        <f t="shared" si="8"/>
        <v>0</v>
      </c>
      <c r="Y13" s="329">
        <f t="shared" si="9"/>
        <v>0.46875000000000017</v>
      </c>
      <c r="Z13" s="383"/>
      <c r="AA13" s="384">
        <f t="shared" si="10"/>
        <v>0</v>
      </c>
      <c r="AB13" s="385">
        <f t="shared" si="11"/>
        <v>0</v>
      </c>
      <c r="AC13" s="497">
        <f t="shared" si="12"/>
        <v>0</v>
      </c>
      <c r="AD13" s="444"/>
      <c r="AE13" s="444"/>
      <c r="AF13" s="679"/>
      <c r="AG13" s="444"/>
      <c r="AH13" s="90"/>
      <c r="AI13" s="89"/>
      <c r="AJ13" s="90"/>
      <c r="AK13" s="89"/>
      <c r="AL13" s="90"/>
      <c r="AM13" s="89"/>
      <c r="AN13" s="381"/>
      <c r="AO13" s="105"/>
      <c r="AP13" s="382">
        <f t="shared" si="13"/>
        <v>0</v>
      </c>
      <c r="AQ13" s="500">
        <f t="shared" si="14"/>
        <v>0</v>
      </c>
    </row>
    <row r="14" spans="1:44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476">
        <f>Startliste!D14</f>
        <v>0</v>
      </c>
      <c r="E14" s="483">
        <f>Startliste!E14</f>
        <v>0</v>
      </c>
      <c r="F14" s="444">
        <f>Startliste!F14</f>
        <v>0</v>
      </c>
      <c r="G14" s="445">
        <f>Startliste!G14</f>
        <v>0</v>
      </c>
      <c r="H14" s="484">
        <f>IF((C14=1),Idealtider!$K$3,IF((C14=2),Idealtider!$L$3,IF((C14=3),Idealtider!$M$3,IF((C14=4),Idealtider!$N$3,))))</f>
        <v>0</v>
      </c>
      <c r="I14" s="485">
        <f t="shared" si="15"/>
        <v>0.45833333333333354</v>
      </c>
      <c r="J14" s="620"/>
      <c r="K14" s="487">
        <f t="shared" si="0"/>
        <v>0</v>
      </c>
      <c r="L14" s="622">
        <f t="shared" si="1"/>
        <v>0</v>
      </c>
      <c r="M14" s="667">
        <f t="shared" si="2"/>
        <v>0.46180555555555575</v>
      </c>
      <c r="N14" s="667"/>
      <c r="O14" s="668">
        <f>Terræn!$J14</f>
        <v>0</v>
      </c>
      <c r="P14" s="669">
        <f t="shared" si="3"/>
        <v>0</v>
      </c>
      <c r="Q14" s="485">
        <f>IF((O14=0),((M14+Terræn!G14)+(12.5/3600)),(N14+(12.5/3600)))</f>
        <v>0.46527777777777796</v>
      </c>
      <c r="R14" s="620"/>
      <c r="S14" s="487">
        <f t="shared" si="4"/>
        <v>0</v>
      </c>
      <c r="T14" s="622">
        <f t="shared" si="5"/>
        <v>0</v>
      </c>
      <c r="U14" s="328">
        <f t="shared" si="6"/>
        <v>0.46875000000000017</v>
      </c>
      <c r="V14" s="377"/>
      <c r="W14" s="378">
        <f t="shared" si="7"/>
        <v>0</v>
      </c>
      <c r="X14" s="379">
        <f t="shared" si="8"/>
        <v>0</v>
      </c>
      <c r="Y14" s="329">
        <f t="shared" si="9"/>
        <v>0.47222222222222238</v>
      </c>
      <c r="Z14" s="383"/>
      <c r="AA14" s="384">
        <f t="shared" si="10"/>
        <v>0</v>
      </c>
      <c r="AB14" s="385">
        <f t="shared" si="11"/>
        <v>0</v>
      </c>
      <c r="AC14" s="497">
        <f t="shared" si="12"/>
        <v>0</v>
      </c>
      <c r="AD14" s="444"/>
      <c r="AE14" s="444"/>
      <c r="AF14" s="679"/>
      <c r="AG14" s="444"/>
      <c r="AH14" s="90"/>
      <c r="AI14" s="89"/>
      <c r="AJ14" s="90"/>
      <c r="AK14" s="89"/>
      <c r="AL14" s="90"/>
      <c r="AM14" s="89"/>
      <c r="AN14" s="381"/>
      <c r="AO14" s="105"/>
      <c r="AP14" s="382">
        <f t="shared" si="13"/>
        <v>0</v>
      </c>
      <c r="AQ14" s="500">
        <f t="shared" si="14"/>
        <v>0</v>
      </c>
    </row>
    <row r="15" spans="1:44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476">
        <f>Startliste!D15</f>
        <v>0</v>
      </c>
      <c r="E15" s="483">
        <f>Startliste!E15</f>
        <v>0</v>
      </c>
      <c r="F15" s="444">
        <f>Startliste!F15</f>
        <v>0</v>
      </c>
      <c r="G15" s="445">
        <f>Startliste!G15</f>
        <v>0</v>
      </c>
      <c r="H15" s="484">
        <f>IF((C15=1),Idealtider!$K$3,IF((C15=2),Idealtider!$L$3,IF((C15=3),Idealtider!$M$3,IF((C15=4),Idealtider!$N$3,))))</f>
        <v>0</v>
      </c>
      <c r="I15" s="485">
        <f t="shared" si="15"/>
        <v>0.46180555555555575</v>
      </c>
      <c r="J15" s="620"/>
      <c r="K15" s="487">
        <f t="shared" si="0"/>
        <v>0</v>
      </c>
      <c r="L15" s="622">
        <f t="shared" si="1"/>
        <v>0</v>
      </c>
      <c r="M15" s="667">
        <f t="shared" si="2"/>
        <v>0.46527777777777796</v>
      </c>
      <c r="N15" s="667"/>
      <c r="O15" s="668">
        <f>Terræn!$J15</f>
        <v>0</v>
      </c>
      <c r="P15" s="669">
        <f t="shared" si="3"/>
        <v>0</v>
      </c>
      <c r="Q15" s="485">
        <f>IF((O15=0),((M15+Terræn!G15)+(12.5/3600)),(N15+(12.5/3600)))</f>
        <v>0.46875000000000017</v>
      </c>
      <c r="R15" s="620"/>
      <c r="S15" s="487">
        <f t="shared" si="4"/>
        <v>0</v>
      </c>
      <c r="T15" s="622">
        <f t="shared" si="5"/>
        <v>0</v>
      </c>
      <c r="U15" s="328">
        <f t="shared" si="6"/>
        <v>0.47222222222222238</v>
      </c>
      <c r="V15" s="377"/>
      <c r="W15" s="378">
        <f t="shared" si="7"/>
        <v>0</v>
      </c>
      <c r="X15" s="379">
        <f t="shared" si="8"/>
        <v>0</v>
      </c>
      <c r="Y15" s="329">
        <f t="shared" si="9"/>
        <v>0.47569444444444459</v>
      </c>
      <c r="Z15" s="383"/>
      <c r="AA15" s="384">
        <f t="shared" si="10"/>
        <v>0</v>
      </c>
      <c r="AB15" s="385">
        <f t="shared" si="11"/>
        <v>0</v>
      </c>
      <c r="AC15" s="497">
        <f t="shared" si="12"/>
        <v>0</v>
      </c>
      <c r="AD15" s="444"/>
      <c r="AE15" s="444"/>
      <c r="AF15" s="679"/>
      <c r="AG15" s="444"/>
      <c r="AH15" s="90"/>
      <c r="AI15" s="89"/>
      <c r="AJ15" s="90"/>
      <c r="AK15" s="89"/>
      <c r="AL15" s="90"/>
      <c r="AM15" s="89"/>
      <c r="AN15" s="381"/>
      <c r="AO15" s="105"/>
      <c r="AP15" s="382">
        <f t="shared" si="13"/>
        <v>0</v>
      </c>
      <c r="AQ15" s="500">
        <f t="shared" si="14"/>
        <v>0</v>
      </c>
    </row>
    <row r="16" spans="1:44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476">
        <f>Startliste!D16</f>
        <v>0</v>
      </c>
      <c r="E16" s="483">
        <f>Startliste!E16</f>
        <v>0</v>
      </c>
      <c r="F16" s="444">
        <f>Startliste!F16</f>
        <v>0</v>
      </c>
      <c r="G16" s="445">
        <f>Startliste!G16</f>
        <v>0</v>
      </c>
      <c r="H16" s="484">
        <f>IF((C16=1),Idealtider!$K$3,IF((C16=2),Idealtider!$L$3,IF((C16=3),Idealtider!$M$3,IF((C16=4),Idealtider!$N$3,))))</f>
        <v>0</v>
      </c>
      <c r="I16" s="485">
        <f t="shared" si="15"/>
        <v>0.46527777777777796</v>
      </c>
      <c r="J16" s="673"/>
      <c r="K16" s="487">
        <f t="shared" si="0"/>
        <v>0</v>
      </c>
      <c r="L16" s="622">
        <f t="shared" si="1"/>
        <v>0</v>
      </c>
      <c r="M16" s="667">
        <f t="shared" si="2"/>
        <v>0.46875000000000017</v>
      </c>
      <c r="N16" s="674"/>
      <c r="O16" s="668">
        <f>Terræn!$J16</f>
        <v>0</v>
      </c>
      <c r="P16" s="669">
        <f t="shared" si="3"/>
        <v>0</v>
      </c>
      <c r="Q16" s="485">
        <f>IF((O16=0),((M16+Terræn!G16)+(12.5/3600)),(N16+(12.5/3600)))</f>
        <v>0.47222222222222238</v>
      </c>
      <c r="R16" s="673"/>
      <c r="S16" s="487">
        <f t="shared" si="4"/>
        <v>0</v>
      </c>
      <c r="T16" s="622">
        <f t="shared" si="5"/>
        <v>0</v>
      </c>
      <c r="U16" s="328">
        <f t="shared" si="6"/>
        <v>0.47569444444444459</v>
      </c>
      <c r="V16" s="377"/>
      <c r="W16" s="378">
        <f t="shared" si="7"/>
        <v>0</v>
      </c>
      <c r="X16" s="379">
        <f t="shared" si="8"/>
        <v>0</v>
      </c>
      <c r="Y16" s="329">
        <f t="shared" si="9"/>
        <v>0.4791666666666668</v>
      </c>
      <c r="Z16" s="383"/>
      <c r="AA16" s="384">
        <f t="shared" si="10"/>
        <v>0</v>
      </c>
      <c r="AB16" s="385">
        <f t="shared" si="11"/>
        <v>0</v>
      </c>
      <c r="AC16" s="497">
        <f t="shared" si="12"/>
        <v>0</v>
      </c>
      <c r="AD16" s="444"/>
      <c r="AE16" s="444"/>
      <c r="AF16" s="679"/>
      <c r="AG16" s="444"/>
      <c r="AH16" s="90"/>
      <c r="AI16" s="89"/>
      <c r="AJ16" s="90"/>
      <c r="AK16" s="89"/>
      <c r="AL16" s="90"/>
      <c r="AM16" s="89"/>
      <c r="AN16" s="381"/>
      <c r="AO16" s="105"/>
      <c r="AP16" s="382">
        <f t="shared" si="13"/>
        <v>0</v>
      </c>
      <c r="AQ16" s="500">
        <f t="shared" si="14"/>
        <v>0</v>
      </c>
      <c r="AR16" s="628"/>
    </row>
    <row r="17" spans="1:44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476">
        <f>Startliste!D17</f>
        <v>0</v>
      </c>
      <c r="E17" s="483">
        <f>Startliste!E17</f>
        <v>0</v>
      </c>
      <c r="F17" s="444">
        <f>Startliste!F17</f>
        <v>0</v>
      </c>
      <c r="G17" s="445">
        <f>Startliste!G17</f>
        <v>0</v>
      </c>
      <c r="H17" s="484">
        <f>IF((C17=1),Idealtider!$K$3,IF((C17=2),Idealtider!$L$3,IF((C17=3),Idealtider!$M$3,IF((C17=4),Idealtider!$N$3,))))</f>
        <v>0</v>
      </c>
      <c r="I17" s="485">
        <f t="shared" si="15"/>
        <v>0.46875000000000017</v>
      </c>
      <c r="J17" s="675"/>
      <c r="K17" s="487">
        <f t="shared" si="0"/>
        <v>0</v>
      </c>
      <c r="L17" s="622">
        <f t="shared" si="1"/>
        <v>0</v>
      </c>
      <c r="M17" s="667">
        <f t="shared" si="2"/>
        <v>0.47222222222222238</v>
      </c>
      <c r="N17" s="676"/>
      <c r="O17" s="668">
        <f>Terræn!$J17</f>
        <v>0</v>
      </c>
      <c r="P17" s="669">
        <f t="shared" si="3"/>
        <v>0</v>
      </c>
      <c r="Q17" s="485">
        <f>IF((O17=0),((M17+Terræn!G17)+(12.5/3600)),(N17+(12.5/3600)))</f>
        <v>0.47569444444444459</v>
      </c>
      <c r="R17" s="675"/>
      <c r="S17" s="487">
        <f t="shared" si="4"/>
        <v>0</v>
      </c>
      <c r="T17" s="622">
        <f t="shared" si="5"/>
        <v>0</v>
      </c>
      <c r="U17" s="328">
        <f t="shared" si="6"/>
        <v>0.4791666666666668</v>
      </c>
      <c r="V17" s="377"/>
      <c r="W17" s="378">
        <f t="shared" si="7"/>
        <v>0</v>
      </c>
      <c r="X17" s="379">
        <f t="shared" si="8"/>
        <v>0</v>
      </c>
      <c r="Y17" s="329">
        <f t="shared" si="9"/>
        <v>0.48263888888888901</v>
      </c>
      <c r="Z17" s="383"/>
      <c r="AA17" s="384">
        <f t="shared" si="10"/>
        <v>0</v>
      </c>
      <c r="AB17" s="385">
        <f t="shared" si="11"/>
        <v>0</v>
      </c>
      <c r="AC17" s="497">
        <f t="shared" si="12"/>
        <v>0</v>
      </c>
      <c r="AD17" s="444"/>
      <c r="AE17" s="444"/>
      <c r="AF17" s="679"/>
      <c r="AG17" s="444"/>
      <c r="AH17" s="90"/>
      <c r="AI17" s="89"/>
      <c r="AJ17" s="90"/>
      <c r="AK17" s="89"/>
      <c r="AL17" s="90"/>
      <c r="AM17" s="89"/>
      <c r="AN17" s="381"/>
      <c r="AO17" s="105"/>
      <c r="AP17" s="382">
        <f t="shared" si="13"/>
        <v>0</v>
      </c>
      <c r="AQ17" s="500">
        <f t="shared" si="14"/>
        <v>0</v>
      </c>
      <c r="AR17" s="629"/>
    </row>
    <row r="18" spans="1:44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476">
        <f>Startliste!D18</f>
        <v>0</v>
      </c>
      <c r="E18" s="483">
        <f>Startliste!E18</f>
        <v>0</v>
      </c>
      <c r="F18" s="444">
        <f>Startliste!F18</f>
        <v>0</v>
      </c>
      <c r="G18" s="445">
        <f>Startliste!G18</f>
        <v>0</v>
      </c>
      <c r="H18" s="484">
        <f>IF((C18=1),Idealtider!$K$3,IF((C18=2),Idealtider!$L$3,IF((C18=3),Idealtider!$M$3,IF((C18=4),Idealtider!$N$3,))))</f>
        <v>0</v>
      </c>
      <c r="I18" s="485">
        <f t="shared" si="15"/>
        <v>0.47222222222222238</v>
      </c>
      <c r="J18" s="620"/>
      <c r="K18" s="487">
        <f t="shared" si="0"/>
        <v>0</v>
      </c>
      <c r="L18" s="622">
        <f t="shared" si="1"/>
        <v>0</v>
      </c>
      <c r="M18" s="667">
        <f t="shared" si="2"/>
        <v>0.47569444444444459</v>
      </c>
      <c r="N18" s="667"/>
      <c r="O18" s="668">
        <f>Terræn!$J18</f>
        <v>0</v>
      </c>
      <c r="P18" s="669">
        <f t="shared" si="3"/>
        <v>0</v>
      </c>
      <c r="Q18" s="485">
        <f>IF((O18=0),((M18+Terræn!G18)+(12.5/3600)),(N18+(12.5/3600)))</f>
        <v>0.4791666666666668</v>
      </c>
      <c r="R18" s="620"/>
      <c r="S18" s="487">
        <f t="shared" si="4"/>
        <v>0</v>
      </c>
      <c r="T18" s="622">
        <f t="shared" si="5"/>
        <v>0</v>
      </c>
      <c r="U18" s="328">
        <f t="shared" si="6"/>
        <v>0.48263888888888901</v>
      </c>
      <c r="V18" s="377"/>
      <c r="W18" s="378">
        <f t="shared" si="7"/>
        <v>0</v>
      </c>
      <c r="X18" s="379">
        <f t="shared" si="8"/>
        <v>0</v>
      </c>
      <c r="Y18" s="329">
        <f t="shared" si="9"/>
        <v>0.48611111111111122</v>
      </c>
      <c r="Z18" s="383"/>
      <c r="AA18" s="384">
        <f t="shared" si="10"/>
        <v>0</v>
      </c>
      <c r="AB18" s="385">
        <f t="shared" si="11"/>
        <v>0</v>
      </c>
      <c r="AC18" s="497">
        <f t="shared" si="12"/>
        <v>0</v>
      </c>
      <c r="AD18" s="444"/>
      <c r="AE18" s="444"/>
      <c r="AF18" s="679"/>
      <c r="AG18" s="444"/>
      <c r="AH18" s="90"/>
      <c r="AI18" s="89"/>
      <c r="AJ18" s="90"/>
      <c r="AK18" s="89"/>
      <c r="AL18" s="90"/>
      <c r="AM18" s="89"/>
      <c r="AN18" s="381"/>
      <c r="AO18" s="105"/>
      <c r="AP18" s="382">
        <f t="shared" si="13"/>
        <v>0</v>
      </c>
      <c r="AQ18" s="500">
        <f t="shared" si="14"/>
        <v>0</v>
      </c>
    </row>
    <row r="19" spans="1:44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476">
        <f>Startliste!D19</f>
        <v>0</v>
      </c>
      <c r="E19" s="483">
        <f>Startliste!E19</f>
        <v>0</v>
      </c>
      <c r="F19" s="444">
        <f>Startliste!F19</f>
        <v>0</v>
      </c>
      <c r="G19" s="445">
        <f>Startliste!G19</f>
        <v>0</v>
      </c>
      <c r="H19" s="484">
        <f>IF((C19=1),Idealtider!$K$3,IF((C19=2),Idealtider!$L$3,IF((C19=3),Idealtider!$M$3,IF((C19=4),Idealtider!$N$3,))))</f>
        <v>0</v>
      </c>
      <c r="I19" s="485">
        <f t="shared" si="15"/>
        <v>0.47569444444444459</v>
      </c>
      <c r="J19" s="620"/>
      <c r="K19" s="487">
        <f t="shared" si="0"/>
        <v>0</v>
      </c>
      <c r="L19" s="622">
        <f t="shared" si="1"/>
        <v>0</v>
      </c>
      <c r="M19" s="667">
        <f t="shared" si="2"/>
        <v>0.4791666666666668</v>
      </c>
      <c r="N19" s="667"/>
      <c r="O19" s="668">
        <f>Terræn!$J19</f>
        <v>0</v>
      </c>
      <c r="P19" s="669">
        <f t="shared" si="3"/>
        <v>0</v>
      </c>
      <c r="Q19" s="485">
        <f>IF((O19=0),((M19+Terræn!G19)+(12.5/3600)),(N19+(12.5/3600)))</f>
        <v>0.48263888888888901</v>
      </c>
      <c r="R19" s="620"/>
      <c r="S19" s="487">
        <f t="shared" si="4"/>
        <v>0</v>
      </c>
      <c r="T19" s="622">
        <f t="shared" si="5"/>
        <v>0</v>
      </c>
      <c r="U19" s="329">
        <f t="shared" si="6"/>
        <v>0.48611111111111122</v>
      </c>
      <c r="V19" s="383"/>
      <c r="W19" s="384">
        <f t="shared" si="7"/>
        <v>0</v>
      </c>
      <c r="X19" s="385">
        <f t="shared" si="8"/>
        <v>0</v>
      </c>
      <c r="Y19" s="329">
        <f t="shared" si="9"/>
        <v>0.48958333333333343</v>
      </c>
      <c r="Z19" s="383"/>
      <c r="AA19" s="384">
        <f t="shared" si="10"/>
        <v>0</v>
      </c>
      <c r="AB19" s="385">
        <f t="shared" si="11"/>
        <v>0</v>
      </c>
      <c r="AC19" s="497">
        <f t="shared" si="12"/>
        <v>0</v>
      </c>
      <c r="AD19" s="444"/>
      <c r="AE19" s="444"/>
      <c r="AF19" s="679"/>
      <c r="AG19" s="444"/>
      <c r="AH19" s="90"/>
      <c r="AI19" s="89"/>
      <c r="AJ19" s="90"/>
      <c r="AK19" s="89"/>
      <c r="AL19" s="90"/>
      <c r="AM19" s="89"/>
      <c r="AN19" s="381"/>
      <c r="AO19" s="105"/>
      <c r="AP19" s="382">
        <f t="shared" si="13"/>
        <v>0</v>
      </c>
      <c r="AQ19" s="500">
        <f t="shared" si="14"/>
        <v>0</v>
      </c>
    </row>
    <row r="20" spans="1:44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476">
        <f>Startliste!D20</f>
        <v>0</v>
      </c>
      <c r="E20" s="483">
        <f>Startliste!E20</f>
        <v>0</v>
      </c>
      <c r="F20" s="444">
        <f>Startliste!F20</f>
        <v>0</v>
      </c>
      <c r="G20" s="445">
        <f>Startliste!G20</f>
        <v>0</v>
      </c>
      <c r="H20" s="484">
        <f>IF((C20=1),Idealtider!$K$3,IF((C20=2),Idealtider!$L$3,IF((C20=3),Idealtider!$M$3,IF((C20=4),Idealtider!$N$3,))))</f>
        <v>0</v>
      </c>
      <c r="I20" s="485">
        <f t="shared" si="15"/>
        <v>0.4791666666666668</v>
      </c>
      <c r="J20" s="620"/>
      <c r="K20" s="487">
        <f t="shared" si="0"/>
        <v>0</v>
      </c>
      <c r="L20" s="622">
        <f t="shared" si="1"/>
        <v>0</v>
      </c>
      <c r="M20" s="667">
        <f t="shared" si="2"/>
        <v>0.48263888888888901</v>
      </c>
      <c r="N20" s="667"/>
      <c r="O20" s="668">
        <f>Terræn!$J20</f>
        <v>0</v>
      </c>
      <c r="P20" s="669">
        <f t="shared" si="3"/>
        <v>0</v>
      </c>
      <c r="Q20" s="485">
        <f>IF((O20=0),((M20+Terræn!G20)+(12.5/3600)),(N20+(12.5/3600)))</f>
        <v>0.48611111111111122</v>
      </c>
      <c r="R20" s="620"/>
      <c r="S20" s="487">
        <f t="shared" si="4"/>
        <v>0</v>
      </c>
      <c r="T20" s="622">
        <f t="shared" si="5"/>
        <v>0</v>
      </c>
      <c r="U20" s="329">
        <f t="shared" si="6"/>
        <v>0.48958333333333343</v>
      </c>
      <c r="V20" s="383"/>
      <c r="W20" s="384">
        <f t="shared" si="7"/>
        <v>0</v>
      </c>
      <c r="X20" s="385">
        <f t="shared" si="8"/>
        <v>0</v>
      </c>
      <c r="Y20" s="329">
        <f t="shared" si="9"/>
        <v>0.49305555555555564</v>
      </c>
      <c r="Z20" s="383"/>
      <c r="AA20" s="384">
        <f t="shared" si="10"/>
        <v>0</v>
      </c>
      <c r="AB20" s="385">
        <f t="shared" si="11"/>
        <v>0</v>
      </c>
      <c r="AC20" s="380">
        <f t="shared" si="12"/>
        <v>0</v>
      </c>
      <c r="AD20" s="89"/>
      <c r="AE20" s="89"/>
      <c r="AF20" s="90"/>
      <c r="AG20" s="89"/>
      <c r="AH20" s="90"/>
      <c r="AI20" s="89"/>
      <c r="AJ20" s="90"/>
      <c r="AK20" s="89"/>
      <c r="AL20" s="90"/>
      <c r="AM20" s="89"/>
      <c r="AN20" s="381"/>
      <c r="AO20" s="105"/>
      <c r="AP20" s="382">
        <f t="shared" si="13"/>
        <v>0</v>
      </c>
      <c r="AQ20" s="500">
        <f t="shared" si="14"/>
        <v>0</v>
      </c>
    </row>
    <row r="21" spans="1:44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476">
        <f>Startliste!D21</f>
        <v>0</v>
      </c>
      <c r="E21" s="483">
        <f>Startliste!E21</f>
        <v>0</v>
      </c>
      <c r="F21" s="444">
        <f>Startliste!F21</f>
        <v>0</v>
      </c>
      <c r="G21" s="445">
        <f>Startliste!G21</f>
        <v>0</v>
      </c>
      <c r="H21" s="484">
        <f>IF((C21=1),Idealtider!$K$3,IF((C21=2),Idealtider!$L$3,IF((C21=3),Idealtider!$M$3,IF((C21=4),Idealtider!$N$3,))))</f>
        <v>0</v>
      </c>
      <c r="I21" s="485">
        <f t="shared" si="15"/>
        <v>0.48263888888888901</v>
      </c>
      <c r="J21" s="620"/>
      <c r="K21" s="487">
        <f t="shared" si="0"/>
        <v>0</v>
      </c>
      <c r="L21" s="622">
        <f t="shared" si="1"/>
        <v>0</v>
      </c>
      <c r="M21" s="667">
        <f t="shared" si="2"/>
        <v>0.48611111111111122</v>
      </c>
      <c r="N21" s="667"/>
      <c r="O21" s="668">
        <f>Terræn!$J21</f>
        <v>0</v>
      </c>
      <c r="P21" s="669">
        <f t="shared" si="3"/>
        <v>0</v>
      </c>
      <c r="Q21" s="485">
        <f>IF((O21=0),((M21+Terræn!G21)+(12.5/3600)),(N21+(12.5/3600)))</f>
        <v>0.48958333333333343</v>
      </c>
      <c r="R21" s="620"/>
      <c r="S21" s="487">
        <f t="shared" si="4"/>
        <v>0</v>
      </c>
      <c r="T21" s="622">
        <f t="shared" si="5"/>
        <v>0</v>
      </c>
      <c r="U21" s="329">
        <f t="shared" si="6"/>
        <v>0.49305555555555564</v>
      </c>
      <c r="V21" s="383"/>
      <c r="W21" s="384">
        <f t="shared" si="7"/>
        <v>0</v>
      </c>
      <c r="X21" s="385">
        <f t="shared" si="8"/>
        <v>0</v>
      </c>
      <c r="Y21" s="329">
        <f t="shared" si="9"/>
        <v>0.49652777777777785</v>
      </c>
      <c r="Z21" s="383"/>
      <c r="AA21" s="384">
        <f t="shared" si="10"/>
        <v>0</v>
      </c>
      <c r="AB21" s="385">
        <f t="shared" si="11"/>
        <v>0</v>
      </c>
      <c r="AC21" s="380">
        <f t="shared" si="12"/>
        <v>0</v>
      </c>
      <c r="AD21" s="89"/>
      <c r="AE21" s="89"/>
      <c r="AF21" s="90"/>
      <c r="AG21" s="89"/>
      <c r="AH21" s="90"/>
      <c r="AI21" s="89"/>
      <c r="AJ21" s="90"/>
      <c r="AK21" s="89"/>
      <c r="AL21" s="90"/>
      <c r="AM21" s="89"/>
      <c r="AN21" s="381"/>
      <c r="AO21" s="105"/>
      <c r="AP21" s="382">
        <f t="shared" si="13"/>
        <v>0</v>
      </c>
      <c r="AQ21" s="500">
        <f t="shared" si="14"/>
        <v>0</v>
      </c>
    </row>
    <row r="22" spans="1:44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476">
        <f>Startliste!D22</f>
        <v>0</v>
      </c>
      <c r="E22" s="483">
        <f>Startliste!E22</f>
        <v>0</v>
      </c>
      <c r="F22" s="444">
        <f>Startliste!F22</f>
        <v>0</v>
      </c>
      <c r="G22" s="445">
        <f>Startliste!G22</f>
        <v>0</v>
      </c>
      <c r="H22" s="484">
        <f>IF((C22=1),Idealtider!$K$3,IF((C22=2),Idealtider!$L$3,IF((C22=3),Idealtider!$M$3,IF((C22=4),Idealtider!$N$3,))))</f>
        <v>0</v>
      </c>
      <c r="I22" s="485">
        <f t="shared" si="15"/>
        <v>0.48611111111111122</v>
      </c>
      <c r="J22" s="620"/>
      <c r="K22" s="487">
        <f t="shared" si="0"/>
        <v>0</v>
      </c>
      <c r="L22" s="622">
        <f t="shared" si="1"/>
        <v>0</v>
      </c>
      <c r="M22" s="667">
        <f t="shared" si="2"/>
        <v>0.48958333333333343</v>
      </c>
      <c r="N22" s="667"/>
      <c r="O22" s="668">
        <f>Terræn!$J22</f>
        <v>0</v>
      </c>
      <c r="P22" s="669">
        <f t="shared" si="3"/>
        <v>0</v>
      </c>
      <c r="Q22" s="485">
        <f>IF((O22=0),((M22+Terræn!G22)+(12.5/3600)),(N22+(12.5/3600)))</f>
        <v>0.49305555555555564</v>
      </c>
      <c r="R22" s="620"/>
      <c r="S22" s="487">
        <f t="shared" si="4"/>
        <v>0</v>
      </c>
      <c r="T22" s="622">
        <f t="shared" si="5"/>
        <v>0</v>
      </c>
      <c r="U22" s="329">
        <f t="shared" si="6"/>
        <v>0.49652777777777785</v>
      </c>
      <c r="V22" s="383"/>
      <c r="W22" s="384">
        <f t="shared" si="7"/>
        <v>0</v>
      </c>
      <c r="X22" s="385">
        <f t="shared" si="8"/>
        <v>0</v>
      </c>
      <c r="Y22" s="329">
        <f t="shared" si="9"/>
        <v>0.50000000000000011</v>
      </c>
      <c r="Z22" s="383"/>
      <c r="AA22" s="384">
        <f t="shared" si="10"/>
        <v>0</v>
      </c>
      <c r="AB22" s="385">
        <f t="shared" si="11"/>
        <v>0</v>
      </c>
      <c r="AC22" s="380">
        <f t="shared" si="12"/>
        <v>0</v>
      </c>
      <c r="AD22" s="89"/>
      <c r="AE22" s="89"/>
      <c r="AF22" s="90"/>
      <c r="AG22" s="89"/>
      <c r="AH22" s="90"/>
      <c r="AI22" s="89"/>
      <c r="AJ22" s="90"/>
      <c r="AK22" s="89"/>
      <c r="AL22" s="90"/>
      <c r="AM22" s="89"/>
      <c r="AN22" s="381"/>
      <c r="AO22" s="105"/>
      <c r="AP22" s="382">
        <f t="shared" si="13"/>
        <v>0</v>
      </c>
      <c r="AQ22" s="500">
        <f t="shared" si="14"/>
        <v>0</v>
      </c>
    </row>
    <row r="23" spans="1:44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476">
        <f>Startliste!D23</f>
        <v>0</v>
      </c>
      <c r="E23" s="483">
        <f>Startliste!E23</f>
        <v>0</v>
      </c>
      <c r="F23" s="444">
        <f>Startliste!F23</f>
        <v>0</v>
      </c>
      <c r="G23" s="445">
        <f>Startliste!G23</f>
        <v>0</v>
      </c>
      <c r="H23" s="484">
        <f>IF((C23=1),Idealtider!$K$3,IF((C23=2),Idealtider!$L$3,IF((C23=3),Idealtider!$M$3,IF((C23=4),Idealtider!$N$3,))))</f>
        <v>0</v>
      </c>
      <c r="I23" s="485">
        <f t="shared" si="15"/>
        <v>0.48958333333333343</v>
      </c>
      <c r="J23" s="620"/>
      <c r="K23" s="487">
        <f t="shared" si="0"/>
        <v>0</v>
      </c>
      <c r="L23" s="622">
        <f t="shared" si="1"/>
        <v>0</v>
      </c>
      <c r="M23" s="667">
        <f t="shared" si="2"/>
        <v>0.49305555555555564</v>
      </c>
      <c r="N23" s="667"/>
      <c r="O23" s="668">
        <f>Terræn!$J23</f>
        <v>0</v>
      </c>
      <c r="P23" s="669">
        <f t="shared" si="3"/>
        <v>0</v>
      </c>
      <c r="Q23" s="485">
        <f>IF((O23=0),((M23+Terræn!G23)+(12.5/3600)),(N23+(12.5/3600)))</f>
        <v>0.49652777777777785</v>
      </c>
      <c r="R23" s="620"/>
      <c r="S23" s="487">
        <f t="shared" si="4"/>
        <v>0</v>
      </c>
      <c r="T23" s="622">
        <f t="shared" si="5"/>
        <v>0</v>
      </c>
      <c r="U23" s="329">
        <f t="shared" si="6"/>
        <v>0.50000000000000011</v>
      </c>
      <c r="V23" s="383"/>
      <c r="W23" s="384">
        <f t="shared" si="7"/>
        <v>0</v>
      </c>
      <c r="X23" s="385">
        <f t="shared" si="8"/>
        <v>0</v>
      </c>
      <c r="Y23" s="329">
        <f t="shared" si="9"/>
        <v>0.50347222222222232</v>
      </c>
      <c r="Z23" s="383"/>
      <c r="AA23" s="384">
        <f t="shared" si="10"/>
        <v>0</v>
      </c>
      <c r="AB23" s="385">
        <f t="shared" si="11"/>
        <v>0</v>
      </c>
      <c r="AC23" s="380">
        <f t="shared" si="12"/>
        <v>0</v>
      </c>
      <c r="AD23" s="89"/>
      <c r="AE23" s="89"/>
      <c r="AF23" s="90"/>
      <c r="AG23" s="89"/>
      <c r="AH23" s="90"/>
      <c r="AI23" s="89"/>
      <c r="AJ23" s="90"/>
      <c r="AK23" s="89"/>
      <c r="AL23" s="90"/>
      <c r="AM23" s="89"/>
      <c r="AN23" s="381"/>
      <c r="AO23" s="105"/>
      <c r="AP23" s="382">
        <f t="shared" si="13"/>
        <v>0</v>
      </c>
      <c r="AQ23" s="500">
        <f t="shared" si="14"/>
        <v>0</v>
      </c>
    </row>
    <row r="24" spans="1:44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476">
        <f>Startliste!D24</f>
        <v>0</v>
      </c>
      <c r="E24" s="483">
        <f>Startliste!E24</f>
        <v>0</v>
      </c>
      <c r="F24" s="444">
        <f>Startliste!F24</f>
        <v>0</v>
      </c>
      <c r="G24" s="445">
        <f>Startliste!G24</f>
        <v>0</v>
      </c>
      <c r="H24" s="484">
        <f>IF((C24=1),Idealtider!$K$3,IF((C24=2),Idealtider!$L$3,IF((C24=3),Idealtider!$M$3,IF((C24=4),Idealtider!$N$3,))))</f>
        <v>0</v>
      </c>
      <c r="I24" s="485">
        <f t="shared" si="15"/>
        <v>0.49305555555555564</v>
      </c>
      <c r="J24" s="620"/>
      <c r="K24" s="487">
        <f t="shared" si="0"/>
        <v>0</v>
      </c>
      <c r="L24" s="622">
        <f t="shared" si="1"/>
        <v>0</v>
      </c>
      <c r="M24" s="667">
        <f t="shared" si="2"/>
        <v>0.49652777777777785</v>
      </c>
      <c r="N24" s="667"/>
      <c r="O24" s="668">
        <f>Terræn!$J24</f>
        <v>0</v>
      </c>
      <c r="P24" s="669">
        <f t="shared" si="3"/>
        <v>0</v>
      </c>
      <c r="Q24" s="485">
        <f>IF((O24=0),((M24+Terræn!G24)+(12.5/3600)),(N24+(12.5/3600)))</f>
        <v>0.50000000000000011</v>
      </c>
      <c r="R24" s="620"/>
      <c r="S24" s="487">
        <f t="shared" si="4"/>
        <v>0</v>
      </c>
      <c r="T24" s="622">
        <f t="shared" si="5"/>
        <v>0</v>
      </c>
      <c r="U24" s="329">
        <f t="shared" si="6"/>
        <v>0.50347222222222232</v>
      </c>
      <c r="V24" s="383"/>
      <c r="W24" s="384">
        <f t="shared" si="7"/>
        <v>0</v>
      </c>
      <c r="X24" s="385">
        <f t="shared" si="8"/>
        <v>0</v>
      </c>
      <c r="Y24" s="329">
        <f t="shared" si="9"/>
        <v>0.50694444444444453</v>
      </c>
      <c r="Z24" s="383"/>
      <c r="AA24" s="384">
        <f t="shared" si="10"/>
        <v>0</v>
      </c>
      <c r="AB24" s="385">
        <f t="shared" si="11"/>
        <v>0</v>
      </c>
      <c r="AC24" s="380">
        <f t="shared" si="12"/>
        <v>0</v>
      </c>
      <c r="AD24" s="89"/>
      <c r="AE24" s="89"/>
      <c r="AF24" s="90"/>
      <c r="AG24" s="89"/>
      <c r="AH24" s="90"/>
      <c r="AI24" s="89"/>
      <c r="AJ24" s="90"/>
      <c r="AK24" s="89"/>
      <c r="AL24" s="90"/>
      <c r="AM24" s="89"/>
      <c r="AN24" s="381"/>
      <c r="AO24" s="105"/>
      <c r="AP24" s="382">
        <f t="shared" si="13"/>
        <v>0</v>
      </c>
      <c r="AQ24" s="500">
        <f t="shared" si="14"/>
        <v>0</v>
      </c>
    </row>
    <row r="25" spans="1:44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476">
        <f>Startliste!D25</f>
        <v>0</v>
      </c>
      <c r="E25" s="483">
        <f>Startliste!E25</f>
        <v>0</v>
      </c>
      <c r="F25" s="444">
        <f>Startliste!F25</f>
        <v>0</v>
      </c>
      <c r="G25" s="445">
        <f>Startliste!G25</f>
        <v>0</v>
      </c>
      <c r="H25" s="484">
        <f>IF((C25=1),Idealtider!$K$3,IF((C25=2),Idealtider!$L$3,IF((C25=3),Idealtider!$M$3,IF((C25=4),Idealtider!$N$3,))))</f>
        <v>0</v>
      </c>
      <c r="I25" s="485">
        <f t="shared" si="15"/>
        <v>0.49652777777777785</v>
      </c>
      <c r="J25" s="620"/>
      <c r="K25" s="487">
        <f t="shared" si="0"/>
        <v>0</v>
      </c>
      <c r="L25" s="622">
        <f t="shared" si="1"/>
        <v>0</v>
      </c>
      <c r="M25" s="667">
        <f t="shared" si="2"/>
        <v>0.50000000000000011</v>
      </c>
      <c r="N25" s="667"/>
      <c r="O25" s="668">
        <f>Terræn!$J25</f>
        <v>0</v>
      </c>
      <c r="P25" s="669">
        <f t="shared" si="3"/>
        <v>0</v>
      </c>
      <c r="Q25" s="485">
        <f>IF((O25=0),((M25+Terræn!G25)+(12.5/3600)),(N25+(12.5/3600)))</f>
        <v>0.50347222222222232</v>
      </c>
      <c r="R25" s="620"/>
      <c r="S25" s="487">
        <f t="shared" si="4"/>
        <v>0</v>
      </c>
      <c r="T25" s="622">
        <f t="shared" si="5"/>
        <v>0</v>
      </c>
      <c r="U25" s="329">
        <f t="shared" si="6"/>
        <v>0.50694444444444453</v>
      </c>
      <c r="V25" s="383"/>
      <c r="W25" s="384">
        <f t="shared" si="7"/>
        <v>0</v>
      </c>
      <c r="X25" s="385">
        <f t="shared" si="8"/>
        <v>0</v>
      </c>
      <c r="Y25" s="329">
        <f t="shared" si="9"/>
        <v>0.51041666666666674</v>
      </c>
      <c r="Z25" s="383"/>
      <c r="AA25" s="384">
        <f t="shared" si="10"/>
        <v>0</v>
      </c>
      <c r="AB25" s="385">
        <f t="shared" si="11"/>
        <v>0</v>
      </c>
      <c r="AC25" s="380">
        <f t="shared" si="12"/>
        <v>0</v>
      </c>
      <c r="AD25" s="89"/>
      <c r="AE25" s="89"/>
      <c r="AF25" s="90"/>
      <c r="AG25" s="89"/>
      <c r="AH25" s="90"/>
      <c r="AI25" s="89"/>
      <c r="AJ25" s="90"/>
      <c r="AK25" s="89"/>
      <c r="AL25" s="90"/>
      <c r="AM25" s="89"/>
      <c r="AN25" s="381"/>
      <c r="AO25" s="105"/>
      <c r="AP25" s="382">
        <f t="shared" si="13"/>
        <v>0</v>
      </c>
      <c r="AQ25" s="500">
        <f t="shared" si="14"/>
        <v>0</v>
      </c>
    </row>
    <row r="26" spans="1:44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476">
        <f>Startliste!D26</f>
        <v>0</v>
      </c>
      <c r="E26" s="630">
        <f>Startliste!E26</f>
        <v>0</v>
      </c>
      <c r="F26" s="444">
        <f>Startliste!F26</f>
        <v>0</v>
      </c>
      <c r="G26" s="445">
        <f>Startliste!G26</f>
        <v>0</v>
      </c>
      <c r="H26" s="484">
        <f>IF((C26=1),Idealtider!$K$3,IF((C26=2),Idealtider!$L$3,IF((C26=3),Idealtider!$M$3,IF((C26=4),Idealtider!$N$3,))))</f>
        <v>0</v>
      </c>
      <c r="I26" s="485">
        <f t="shared" si="15"/>
        <v>0.50000000000000011</v>
      </c>
      <c r="J26" s="620"/>
      <c r="K26" s="487">
        <f t="shared" si="0"/>
        <v>0</v>
      </c>
      <c r="L26" s="622">
        <f t="shared" si="1"/>
        <v>0</v>
      </c>
      <c r="M26" s="667">
        <f t="shared" si="2"/>
        <v>0.50347222222222232</v>
      </c>
      <c r="N26" s="667"/>
      <c r="O26" s="668">
        <f>Terræn!$J26</f>
        <v>0</v>
      </c>
      <c r="P26" s="669">
        <f t="shared" si="3"/>
        <v>0</v>
      </c>
      <c r="Q26" s="485">
        <f>IF((O26=0),((M26+Terræn!G26)+(12.5/3600)),(N26+(12.5/3600)))</f>
        <v>0.50694444444444453</v>
      </c>
      <c r="R26" s="620"/>
      <c r="S26" s="487">
        <f t="shared" si="4"/>
        <v>0</v>
      </c>
      <c r="T26" s="622">
        <f t="shared" si="5"/>
        <v>0</v>
      </c>
      <c r="U26" s="329">
        <f t="shared" si="6"/>
        <v>0.51041666666666674</v>
      </c>
      <c r="V26" s="383"/>
      <c r="W26" s="384">
        <f t="shared" si="7"/>
        <v>0</v>
      </c>
      <c r="X26" s="385">
        <f t="shared" si="8"/>
        <v>0</v>
      </c>
      <c r="Y26" s="329">
        <f t="shared" si="9"/>
        <v>0.51388888888888895</v>
      </c>
      <c r="Z26" s="383"/>
      <c r="AA26" s="384">
        <f t="shared" si="10"/>
        <v>0</v>
      </c>
      <c r="AB26" s="385">
        <f t="shared" si="11"/>
        <v>0</v>
      </c>
      <c r="AC26" s="380">
        <f t="shared" si="12"/>
        <v>0</v>
      </c>
      <c r="AD26" s="89"/>
      <c r="AE26" s="89"/>
      <c r="AF26" s="90"/>
      <c r="AG26" s="89"/>
      <c r="AH26" s="90"/>
      <c r="AI26" s="89"/>
      <c r="AJ26" s="90"/>
      <c r="AK26" s="89"/>
      <c r="AL26" s="90"/>
      <c r="AM26" s="89"/>
      <c r="AN26" s="381"/>
      <c r="AO26" s="105"/>
      <c r="AP26" s="382">
        <f t="shared" si="13"/>
        <v>0</v>
      </c>
      <c r="AQ26" s="500">
        <f t="shared" si="14"/>
        <v>0</v>
      </c>
    </row>
    <row r="27" spans="1:44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476">
        <f>Startliste!D27</f>
        <v>0</v>
      </c>
      <c r="E27" s="483">
        <f>Startliste!E27</f>
        <v>0</v>
      </c>
      <c r="F27" s="444">
        <f>Startliste!F27</f>
        <v>0</v>
      </c>
      <c r="G27" s="445">
        <f>Startliste!G27</f>
        <v>0</v>
      </c>
      <c r="H27" s="484">
        <f>IF((C27=1),Idealtider!$K$3,IF((C27=2),Idealtider!$L$3,IF((C27=3),Idealtider!$M$3,IF((C27=4),Idealtider!$N$3,))))</f>
        <v>0</v>
      </c>
      <c r="I27" s="485">
        <f t="shared" si="15"/>
        <v>0.50347222222222232</v>
      </c>
      <c r="J27" s="620"/>
      <c r="K27" s="487">
        <f t="shared" si="0"/>
        <v>0</v>
      </c>
      <c r="L27" s="622">
        <f t="shared" si="1"/>
        <v>0</v>
      </c>
      <c r="M27" s="667">
        <f t="shared" si="2"/>
        <v>0.50694444444444453</v>
      </c>
      <c r="N27" s="667"/>
      <c r="O27" s="668">
        <f>Terræn!$J27</f>
        <v>0</v>
      </c>
      <c r="P27" s="669">
        <f t="shared" si="3"/>
        <v>0</v>
      </c>
      <c r="Q27" s="485">
        <f>IF((O27=0),((M27+Terræn!G27)+(12.5/3600)),(N27+(12.5/3600)))</f>
        <v>0.51041666666666674</v>
      </c>
      <c r="R27" s="620"/>
      <c r="S27" s="487">
        <f t="shared" si="4"/>
        <v>0</v>
      </c>
      <c r="T27" s="622">
        <f t="shared" si="5"/>
        <v>0</v>
      </c>
      <c r="U27" s="329">
        <f t="shared" si="6"/>
        <v>0.51388888888888895</v>
      </c>
      <c r="V27" s="383"/>
      <c r="W27" s="384">
        <f t="shared" si="7"/>
        <v>0</v>
      </c>
      <c r="X27" s="385">
        <f t="shared" si="8"/>
        <v>0</v>
      </c>
      <c r="Y27" s="329">
        <f t="shared" si="9"/>
        <v>0.51736111111111116</v>
      </c>
      <c r="Z27" s="383"/>
      <c r="AA27" s="384">
        <f t="shared" si="10"/>
        <v>0</v>
      </c>
      <c r="AB27" s="385">
        <f t="shared" si="11"/>
        <v>0</v>
      </c>
      <c r="AC27" s="380">
        <f t="shared" si="12"/>
        <v>0</v>
      </c>
      <c r="AD27" s="89"/>
      <c r="AE27" s="89"/>
      <c r="AF27" s="90"/>
      <c r="AG27" s="89"/>
      <c r="AH27" s="90"/>
      <c r="AI27" s="89"/>
      <c r="AJ27" s="90"/>
      <c r="AK27" s="89"/>
      <c r="AL27" s="90"/>
      <c r="AM27" s="89"/>
      <c r="AN27" s="381"/>
      <c r="AO27" s="105"/>
      <c r="AP27" s="382">
        <f t="shared" si="13"/>
        <v>0</v>
      </c>
      <c r="AQ27" s="500">
        <f t="shared" si="14"/>
        <v>0</v>
      </c>
    </row>
    <row r="28" spans="1:44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476">
        <f>Startliste!D28</f>
        <v>0</v>
      </c>
      <c r="E28" s="483">
        <f>Startliste!E28</f>
        <v>0</v>
      </c>
      <c r="F28" s="444">
        <f>Startliste!F28</f>
        <v>0</v>
      </c>
      <c r="G28" s="445">
        <f>Startliste!G28</f>
        <v>0</v>
      </c>
      <c r="H28" s="484">
        <f>IF((C28=1),Idealtider!$K$3,IF((C28=2),Idealtider!$L$3,IF((C28=3),Idealtider!$M$3,IF((C28=4),Idealtider!$N$3,))))</f>
        <v>0</v>
      </c>
      <c r="I28" s="485">
        <f t="shared" si="15"/>
        <v>0.50694444444444453</v>
      </c>
      <c r="J28" s="620"/>
      <c r="K28" s="487">
        <f t="shared" si="0"/>
        <v>0</v>
      </c>
      <c r="L28" s="622">
        <f t="shared" si="1"/>
        <v>0</v>
      </c>
      <c r="M28" s="667">
        <f t="shared" si="2"/>
        <v>0.51041666666666674</v>
      </c>
      <c r="N28" s="667"/>
      <c r="O28" s="668">
        <f>Terræn!$J28</f>
        <v>0</v>
      </c>
      <c r="P28" s="669">
        <f t="shared" si="3"/>
        <v>0</v>
      </c>
      <c r="Q28" s="485">
        <f>IF((O28=0),((M28+Terræn!G28)+(12.5/3600)),(N28+(12.5/3600)))</f>
        <v>0.51388888888888895</v>
      </c>
      <c r="R28" s="620"/>
      <c r="S28" s="487">
        <f t="shared" si="4"/>
        <v>0</v>
      </c>
      <c r="T28" s="622">
        <f t="shared" si="5"/>
        <v>0</v>
      </c>
      <c r="U28" s="329">
        <f t="shared" si="6"/>
        <v>0.51736111111111116</v>
      </c>
      <c r="V28" s="383"/>
      <c r="W28" s="384">
        <f t="shared" si="7"/>
        <v>0</v>
      </c>
      <c r="X28" s="385">
        <f t="shared" si="8"/>
        <v>0</v>
      </c>
      <c r="Y28" s="329">
        <f t="shared" si="9"/>
        <v>0.52083333333333337</v>
      </c>
      <c r="Z28" s="383"/>
      <c r="AA28" s="384">
        <f t="shared" si="10"/>
        <v>0</v>
      </c>
      <c r="AB28" s="385">
        <f t="shared" si="11"/>
        <v>0</v>
      </c>
      <c r="AC28" s="380">
        <f t="shared" si="12"/>
        <v>0</v>
      </c>
      <c r="AD28" s="89"/>
      <c r="AE28" s="89"/>
      <c r="AF28" s="90"/>
      <c r="AG28" s="89"/>
      <c r="AH28" s="90"/>
      <c r="AI28" s="89"/>
      <c r="AJ28" s="90"/>
      <c r="AK28" s="89"/>
      <c r="AL28" s="90"/>
      <c r="AM28" s="89"/>
      <c r="AN28" s="381"/>
      <c r="AO28" s="105"/>
      <c r="AP28" s="382">
        <f t="shared" si="13"/>
        <v>0</v>
      </c>
      <c r="AQ28" s="500">
        <f t="shared" si="14"/>
        <v>0</v>
      </c>
    </row>
    <row r="29" spans="1:44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476">
        <f>Startliste!D29</f>
        <v>0</v>
      </c>
      <c r="E29" s="483">
        <f>Startliste!E29</f>
        <v>0</v>
      </c>
      <c r="F29" s="444">
        <f>Startliste!F29</f>
        <v>0</v>
      </c>
      <c r="G29" s="445">
        <f>Startliste!G29</f>
        <v>0</v>
      </c>
      <c r="H29" s="484">
        <f>IF((C29=1),Idealtider!$K$3,IF((C29=2),Idealtider!$L$3,IF((C29=3),Idealtider!$M$3,IF((C29=4),Idealtider!$N$3,))))</f>
        <v>0</v>
      </c>
      <c r="I29" s="485">
        <f t="shared" si="15"/>
        <v>0.51041666666666674</v>
      </c>
      <c r="J29" s="620"/>
      <c r="K29" s="487">
        <f t="shared" si="0"/>
        <v>0</v>
      </c>
      <c r="L29" s="622">
        <f t="shared" si="1"/>
        <v>0</v>
      </c>
      <c r="M29" s="667">
        <f t="shared" si="2"/>
        <v>0.51388888888888895</v>
      </c>
      <c r="N29" s="667"/>
      <c r="O29" s="668">
        <f>Terræn!$J29</f>
        <v>0</v>
      </c>
      <c r="P29" s="669">
        <f t="shared" si="3"/>
        <v>0</v>
      </c>
      <c r="Q29" s="485">
        <f>IF((O29=0),((M29+Terræn!G29)+(12.5/3600)),(N29+(12.5/3600)))</f>
        <v>0.51736111111111116</v>
      </c>
      <c r="R29" s="620"/>
      <c r="S29" s="487">
        <f t="shared" si="4"/>
        <v>0</v>
      </c>
      <c r="T29" s="622">
        <f t="shared" si="5"/>
        <v>0</v>
      </c>
      <c r="U29" s="329">
        <f t="shared" si="6"/>
        <v>0.52083333333333337</v>
      </c>
      <c r="V29" s="383"/>
      <c r="W29" s="384">
        <f t="shared" si="7"/>
        <v>0</v>
      </c>
      <c r="X29" s="385">
        <f t="shared" si="8"/>
        <v>0</v>
      </c>
      <c r="Y29" s="329">
        <f t="shared" si="9"/>
        <v>0.52430555555555558</v>
      </c>
      <c r="Z29" s="383"/>
      <c r="AA29" s="384">
        <f t="shared" si="10"/>
        <v>0</v>
      </c>
      <c r="AB29" s="385">
        <f t="shared" si="11"/>
        <v>0</v>
      </c>
      <c r="AC29" s="380">
        <f t="shared" si="12"/>
        <v>0</v>
      </c>
      <c r="AD29" s="89"/>
      <c r="AE29" s="89"/>
      <c r="AF29" s="90"/>
      <c r="AG29" s="89"/>
      <c r="AH29" s="90"/>
      <c r="AI29" s="89"/>
      <c r="AJ29" s="90"/>
      <c r="AK29" s="89"/>
      <c r="AL29" s="90"/>
      <c r="AM29" s="89"/>
      <c r="AN29" s="381"/>
      <c r="AO29" s="105"/>
      <c r="AP29" s="382">
        <f t="shared" si="13"/>
        <v>0</v>
      </c>
      <c r="AQ29" s="500">
        <f t="shared" si="14"/>
        <v>0</v>
      </c>
    </row>
    <row r="30" spans="1:44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476">
        <f>Startliste!D30</f>
        <v>0</v>
      </c>
      <c r="E30" s="483">
        <f>Startliste!E30</f>
        <v>0</v>
      </c>
      <c r="F30" s="444">
        <f>Startliste!F30</f>
        <v>0</v>
      </c>
      <c r="G30" s="445">
        <f>Startliste!G30</f>
        <v>0</v>
      </c>
      <c r="H30" s="484">
        <f>IF((C30=1),Idealtider!$K$3,IF((C30=2),Idealtider!$L$3,IF((C30=3),Idealtider!$M$3,IF((C30=4),Idealtider!$N$3,))))</f>
        <v>0</v>
      </c>
      <c r="I30" s="485">
        <f t="shared" si="15"/>
        <v>0.51388888888888895</v>
      </c>
      <c r="J30" s="620"/>
      <c r="K30" s="487">
        <f t="shared" si="0"/>
        <v>0</v>
      </c>
      <c r="L30" s="622">
        <f t="shared" si="1"/>
        <v>0</v>
      </c>
      <c r="M30" s="667">
        <f t="shared" si="2"/>
        <v>0.51736111111111116</v>
      </c>
      <c r="N30" s="667"/>
      <c r="O30" s="668">
        <f>Terræn!$J30</f>
        <v>0</v>
      </c>
      <c r="P30" s="669">
        <f t="shared" si="3"/>
        <v>0</v>
      </c>
      <c r="Q30" s="485">
        <f>IF((O30=0),((M30+Terræn!G30)+(12.5/3600)),(N30+(12.5/3600)))</f>
        <v>0.52083333333333337</v>
      </c>
      <c r="R30" s="620"/>
      <c r="S30" s="487">
        <f t="shared" si="4"/>
        <v>0</v>
      </c>
      <c r="T30" s="622">
        <f t="shared" si="5"/>
        <v>0</v>
      </c>
      <c r="U30" s="329">
        <f t="shared" si="6"/>
        <v>0.52430555555555558</v>
      </c>
      <c r="V30" s="383"/>
      <c r="W30" s="384">
        <f t="shared" si="7"/>
        <v>0</v>
      </c>
      <c r="X30" s="385">
        <f t="shared" si="8"/>
        <v>0</v>
      </c>
      <c r="Y30" s="329">
        <f t="shared" si="9"/>
        <v>0.52777777777777779</v>
      </c>
      <c r="Z30" s="383"/>
      <c r="AA30" s="384">
        <f t="shared" si="10"/>
        <v>0</v>
      </c>
      <c r="AB30" s="385">
        <f t="shared" si="11"/>
        <v>0</v>
      </c>
      <c r="AC30" s="380">
        <f t="shared" si="12"/>
        <v>0</v>
      </c>
      <c r="AD30" s="89"/>
      <c r="AE30" s="89"/>
      <c r="AF30" s="90"/>
      <c r="AG30" s="89"/>
      <c r="AH30" s="90"/>
      <c r="AI30" s="89"/>
      <c r="AJ30" s="90"/>
      <c r="AK30" s="89"/>
      <c r="AL30" s="90"/>
      <c r="AM30" s="89"/>
      <c r="AN30" s="381"/>
      <c r="AO30" s="105"/>
      <c r="AP30" s="382">
        <f t="shared" si="13"/>
        <v>0</v>
      </c>
      <c r="AQ30" s="500">
        <f t="shared" si="14"/>
        <v>0</v>
      </c>
    </row>
    <row r="31" spans="1:44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476">
        <f>Startliste!D31</f>
        <v>0</v>
      </c>
      <c r="E31" s="483">
        <f>Startliste!E31</f>
        <v>0</v>
      </c>
      <c r="F31" s="444">
        <f>Startliste!F31</f>
        <v>0</v>
      </c>
      <c r="G31" s="445">
        <f>Startliste!G31</f>
        <v>0</v>
      </c>
      <c r="H31" s="484">
        <f>IF((C31=1),Idealtider!$K$3,IF((C31=2),Idealtider!$L$3,IF((C31=3),Idealtider!$M$3,IF((C31=4),Idealtider!$N$3,))))</f>
        <v>0</v>
      </c>
      <c r="I31" s="485">
        <f t="shared" si="15"/>
        <v>0.51736111111111116</v>
      </c>
      <c r="J31" s="620"/>
      <c r="K31" s="487">
        <f t="shared" si="0"/>
        <v>0</v>
      </c>
      <c r="L31" s="622">
        <f t="shared" si="1"/>
        <v>0</v>
      </c>
      <c r="M31" s="667">
        <f t="shared" si="2"/>
        <v>0.52083333333333337</v>
      </c>
      <c r="N31" s="667"/>
      <c r="O31" s="668">
        <f>Terræn!$J31</f>
        <v>0</v>
      </c>
      <c r="P31" s="669">
        <f t="shared" si="3"/>
        <v>0</v>
      </c>
      <c r="Q31" s="485">
        <f>IF((O31=0),((M31+Terræn!G31)+(12.5/3600)),(N31+(12.5/3600)))</f>
        <v>0.52430555555555558</v>
      </c>
      <c r="R31" s="657"/>
      <c r="S31" s="487">
        <f t="shared" si="4"/>
        <v>0</v>
      </c>
      <c r="T31" s="622">
        <f t="shared" si="5"/>
        <v>0</v>
      </c>
      <c r="U31" s="329">
        <f t="shared" si="6"/>
        <v>0.52777777777777779</v>
      </c>
      <c r="V31" s="383"/>
      <c r="W31" s="384">
        <f t="shared" si="7"/>
        <v>0</v>
      </c>
      <c r="X31" s="385">
        <f t="shared" si="8"/>
        <v>0</v>
      </c>
      <c r="Y31" s="329">
        <f t="shared" si="9"/>
        <v>0.53125</v>
      </c>
      <c r="Z31" s="383"/>
      <c r="AA31" s="384">
        <f t="shared" si="10"/>
        <v>0</v>
      </c>
      <c r="AB31" s="385">
        <f t="shared" si="11"/>
        <v>0</v>
      </c>
      <c r="AC31" s="380">
        <f t="shared" si="12"/>
        <v>0</v>
      </c>
      <c r="AD31" s="89"/>
      <c r="AE31" s="89"/>
      <c r="AF31" s="90"/>
      <c r="AG31" s="89"/>
      <c r="AH31" s="90"/>
      <c r="AI31" s="89"/>
      <c r="AJ31" s="90"/>
      <c r="AK31" s="89"/>
      <c r="AL31" s="90"/>
      <c r="AM31" s="89"/>
      <c r="AN31" s="381"/>
      <c r="AO31" s="105"/>
      <c r="AP31" s="382">
        <f t="shared" si="13"/>
        <v>0</v>
      </c>
      <c r="AQ31" s="500">
        <f t="shared" si="14"/>
        <v>0</v>
      </c>
      <c r="AR31" s="681"/>
    </row>
    <row r="32" spans="1:44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476">
        <f>Startliste!D32</f>
        <v>0</v>
      </c>
      <c r="E32" s="483">
        <f>Startliste!E32</f>
        <v>0</v>
      </c>
      <c r="F32" s="444">
        <f>Startliste!F32</f>
        <v>0</v>
      </c>
      <c r="G32" s="445">
        <f>Startliste!G32</f>
        <v>0</v>
      </c>
      <c r="H32" s="484">
        <f>IF((C32=1),Idealtider!$K$3,IF((C32=2),Idealtider!$L$3,IF((C32=3),Idealtider!$M$3,IF((C32=4),Idealtider!$N$3,))))</f>
        <v>0</v>
      </c>
      <c r="I32" s="485">
        <f t="shared" si="15"/>
        <v>0.52083333333333337</v>
      </c>
      <c r="J32" s="620"/>
      <c r="K32" s="487">
        <f t="shared" si="0"/>
        <v>0</v>
      </c>
      <c r="L32" s="622">
        <f t="shared" si="1"/>
        <v>0</v>
      </c>
      <c r="M32" s="667">
        <f t="shared" si="2"/>
        <v>0.52430555555555558</v>
      </c>
      <c r="N32" s="667"/>
      <c r="O32" s="668">
        <f>Terræn!$J32</f>
        <v>0</v>
      </c>
      <c r="P32" s="669">
        <f t="shared" si="3"/>
        <v>0</v>
      </c>
      <c r="Q32" s="485">
        <f>IF((O32=0),((M32+Terræn!G32)+(12.5/3600)),(N32+(12.5/3600)))</f>
        <v>0.52777777777777779</v>
      </c>
      <c r="R32" s="620"/>
      <c r="S32" s="487">
        <f t="shared" si="4"/>
        <v>0</v>
      </c>
      <c r="T32" s="622">
        <f t="shared" si="5"/>
        <v>0</v>
      </c>
      <c r="U32" s="329">
        <f t="shared" si="6"/>
        <v>0.53125</v>
      </c>
      <c r="V32" s="383"/>
      <c r="W32" s="384">
        <f t="shared" si="7"/>
        <v>0</v>
      </c>
      <c r="X32" s="385">
        <f t="shared" si="8"/>
        <v>0</v>
      </c>
      <c r="Y32" s="329">
        <f t="shared" si="9"/>
        <v>0.53472222222222221</v>
      </c>
      <c r="Z32" s="383"/>
      <c r="AA32" s="384">
        <f t="shared" si="10"/>
        <v>0</v>
      </c>
      <c r="AB32" s="385">
        <f t="shared" si="11"/>
        <v>0</v>
      </c>
      <c r="AC32" s="380">
        <f t="shared" si="12"/>
        <v>0</v>
      </c>
      <c r="AD32" s="89"/>
      <c r="AE32" s="89"/>
      <c r="AF32" s="90"/>
      <c r="AG32" s="89"/>
      <c r="AH32" s="90"/>
      <c r="AI32" s="89"/>
      <c r="AJ32" s="90"/>
      <c r="AK32" s="89"/>
      <c r="AL32" s="90"/>
      <c r="AM32" s="89"/>
      <c r="AN32" s="381"/>
      <c r="AO32" s="105"/>
      <c r="AP32" s="382">
        <f t="shared" si="13"/>
        <v>0</v>
      </c>
      <c r="AQ32" s="500">
        <f t="shared" si="14"/>
        <v>0</v>
      </c>
      <c r="AR32" s="681"/>
    </row>
    <row r="33" spans="1:44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476">
        <f>Startliste!D33</f>
        <v>0</v>
      </c>
      <c r="E33" s="483">
        <f>Startliste!E33</f>
        <v>0</v>
      </c>
      <c r="F33" s="444">
        <f>Startliste!F33</f>
        <v>0</v>
      </c>
      <c r="G33" s="445">
        <f>Startliste!G33</f>
        <v>0</v>
      </c>
      <c r="H33" s="484">
        <f>IF((C33=1),Idealtider!$K$3,IF((C33=2),Idealtider!$L$3,IF((C33=3),Idealtider!$M$3,IF((C33=4),Idealtider!$N$3,))))</f>
        <v>0</v>
      </c>
      <c r="I33" s="485">
        <f t="shared" si="15"/>
        <v>0.52430555555555558</v>
      </c>
      <c r="J33" s="620"/>
      <c r="K33" s="487">
        <f t="shared" si="0"/>
        <v>0</v>
      </c>
      <c r="L33" s="622">
        <f t="shared" si="1"/>
        <v>0</v>
      </c>
      <c r="M33" s="667">
        <f t="shared" si="2"/>
        <v>0.52777777777777779</v>
      </c>
      <c r="N33" s="667"/>
      <c r="O33" s="668">
        <f>Terræn!$J33</f>
        <v>0</v>
      </c>
      <c r="P33" s="669">
        <f t="shared" si="3"/>
        <v>0</v>
      </c>
      <c r="Q33" s="485">
        <f>IF((O33=0),((M33+Terræn!G33)+(12.5/3600)),(N33+(12.5/3600)))</f>
        <v>0.53125</v>
      </c>
      <c r="R33" s="620"/>
      <c r="S33" s="487">
        <f t="shared" si="4"/>
        <v>0</v>
      </c>
      <c r="T33" s="622">
        <f t="shared" si="5"/>
        <v>0</v>
      </c>
      <c r="U33" s="329">
        <f t="shared" si="6"/>
        <v>0.53472222222222221</v>
      </c>
      <c r="V33" s="383"/>
      <c r="W33" s="384">
        <f t="shared" si="7"/>
        <v>0</v>
      </c>
      <c r="X33" s="385">
        <f t="shared" si="8"/>
        <v>0</v>
      </c>
      <c r="Y33" s="329">
        <f t="shared" si="9"/>
        <v>0.53819444444444442</v>
      </c>
      <c r="Z33" s="383"/>
      <c r="AA33" s="384">
        <f t="shared" si="10"/>
        <v>0</v>
      </c>
      <c r="AB33" s="385">
        <f t="shared" si="11"/>
        <v>0</v>
      </c>
      <c r="AC33" s="380">
        <f t="shared" si="12"/>
        <v>0</v>
      </c>
      <c r="AD33" s="89"/>
      <c r="AE33" s="89"/>
      <c r="AF33" s="90"/>
      <c r="AG33" s="89"/>
      <c r="AH33" s="90"/>
      <c r="AI33" s="89"/>
      <c r="AJ33" s="90"/>
      <c r="AK33" s="89"/>
      <c r="AL33" s="90"/>
      <c r="AM33" s="89"/>
      <c r="AN33" s="381"/>
      <c r="AO33" s="105"/>
      <c r="AP33" s="382">
        <f t="shared" si="13"/>
        <v>0</v>
      </c>
      <c r="AQ33" s="500">
        <f t="shared" si="14"/>
        <v>0</v>
      </c>
    </row>
    <row r="34" spans="1:44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476">
        <f>Startliste!D34</f>
        <v>0</v>
      </c>
      <c r="E34" s="483">
        <f>Startliste!E34</f>
        <v>0</v>
      </c>
      <c r="F34" s="444">
        <f>Startliste!F34</f>
        <v>0</v>
      </c>
      <c r="G34" s="445">
        <f>Startliste!G34</f>
        <v>0</v>
      </c>
      <c r="H34" s="484">
        <f>IF((C34=1),Idealtider!$K$3,IF((C34=2),Idealtider!$L$3,IF((C34=3),Idealtider!$M$3,IF((C34=4),Idealtider!$N$3,))))</f>
        <v>0</v>
      </c>
      <c r="I34" s="485">
        <f t="shared" si="15"/>
        <v>0.52777777777777779</v>
      </c>
      <c r="J34" s="620"/>
      <c r="K34" s="487">
        <f t="shared" ref="K34:K59" si="16">IF(((((J34-I34)-H34)-(2/216000))&lt;0),0,(((J34-I34)-H34)-(2/216000)))</f>
        <v>0</v>
      </c>
      <c r="L34" s="622">
        <f t="shared" ref="L34:L67" si="17">IF((K34=0),0,(IF((MINUTE(K34)=0),10,(IF((MINUTE(K34)=1),30,(IF((MINUTE(K34)=2),60,100)))))))</f>
        <v>0</v>
      </c>
      <c r="M34" s="667">
        <f t="shared" ref="M34:M59" si="18">IF((K34=0),((I34+H34)+(12.5/3600)),(J34+(12.5/3600)))</f>
        <v>0.53125</v>
      </c>
      <c r="N34" s="667"/>
      <c r="O34" s="668">
        <f>Terræn!$J34</f>
        <v>0</v>
      </c>
      <c r="P34" s="669">
        <f t="shared" ref="P34:P67" si="19">IF((O34=0),0,(IF((MINUTE(O34)=0),10,(IF((MINUTE(O34)=1),30,(IF((MINUTE(O34)=2),60,100)))))))</f>
        <v>0</v>
      </c>
      <c r="Q34" s="485">
        <f>IF((O34=0),((M34+Terræn!G34)+(12.5/3600)),(N34+(12.5/3600)))</f>
        <v>0.53472222222222221</v>
      </c>
      <c r="R34" s="620"/>
      <c r="S34" s="487">
        <f t="shared" ref="S34:S59" si="20">IF(((((R34-Q34)-H34)-(2/216000))&lt;0),0,(((R34-Q34)-H34)-(2/216000)))</f>
        <v>0</v>
      </c>
      <c r="T34" s="622">
        <f t="shared" ref="T34:T67" si="21">IF((S34=0),0,(IF((MINUTE(S34)=0),10,(IF((MINUTE(S34)=1),30,(IF((MINUTE(S34)=2),60,100)))))))</f>
        <v>0</v>
      </c>
      <c r="U34" s="329">
        <f t="shared" ref="U34:U59" si="22">IF((S34=0),((Q34+H34)+(12.5/3600)),(R34+(12.5/3600)))</f>
        <v>0.53819444444444442</v>
      </c>
      <c r="V34" s="383"/>
      <c r="W34" s="384">
        <f t="shared" ref="W34:W59" si="23">IF(((((V34-U34)-H34)-(2/216000))&lt;0),0,(((V34-U34)-H34)-(2/216000)))</f>
        <v>0</v>
      </c>
      <c r="X34" s="385">
        <f t="shared" ref="X34:X67" si="24">IF((W34=0),0,(IF((MINUTE(W34)=0),10,(IF((MINUTE(W34)=1),30,(IF((MINUTE(W34)=2),60,100)))))))</f>
        <v>0</v>
      </c>
      <c r="Y34" s="329">
        <f t="shared" ref="Y34:Y59" si="25">IF((W34=0),((U34+H34)+(12.5/3600)),(V34+(12.5/3600)))</f>
        <v>0.54166666666666663</v>
      </c>
      <c r="Z34" s="383"/>
      <c r="AA34" s="384">
        <f t="shared" ref="AA34:AA59" si="26">IF(((((Z34-Y34)-H34)-(2/216000))&lt;0),0,(((Z34-Y34)-H34)-(2/216000)))</f>
        <v>0</v>
      </c>
      <c r="AB34" s="385">
        <f t="shared" ref="AB34:AB67" si="27">IF((AA34=0),0,(IF((MINUTE(AA34)=0),10,(IF((MINUTE(AA34)=1),30,(IF((MINUTE(AA34)=2),60,100)))))))</f>
        <v>0</v>
      </c>
      <c r="AC34" s="380">
        <f t="shared" ref="AC34:AC59" si="28">IF(((((AB34+X34)+T34)+L34)&lt;100),(((AB34+X34)+T34)+L34),100)</f>
        <v>0</v>
      </c>
      <c r="AD34" s="89"/>
      <c r="AE34" s="89"/>
      <c r="AF34" s="90"/>
      <c r="AG34" s="89"/>
      <c r="AH34" s="90"/>
      <c r="AI34" s="89"/>
      <c r="AJ34" s="90"/>
      <c r="AK34" s="89"/>
      <c r="AL34" s="90"/>
      <c r="AM34" s="89"/>
      <c r="AN34" s="381"/>
      <c r="AO34" s="105"/>
      <c r="AP34" s="382">
        <f t="shared" ref="AP34:AP59" si="29">IF((AN34&gt;72),100,IF((AL34&gt;72),60,IF((AJ34&gt;72),30,IF((AH34&gt;72),10,0))))</f>
        <v>0</v>
      </c>
      <c r="AQ34" s="500">
        <f t="shared" ref="AQ34:AQ59" si="30">(MAX(AO34,AP34))+AC34</f>
        <v>0</v>
      </c>
      <c r="AR34" s="681"/>
    </row>
    <row r="35" spans="1:44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489">
        <f>Startliste!D35</f>
        <v>0</v>
      </c>
      <c r="E35" s="483">
        <f>Startliste!E35</f>
        <v>0</v>
      </c>
      <c r="F35" s="444">
        <f>Startliste!F35</f>
        <v>0</v>
      </c>
      <c r="G35" s="445">
        <f>Startliste!G35</f>
        <v>0</v>
      </c>
      <c r="H35" s="484">
        <f>IF((C35=1),Idealtider!$K$3,IF((C35=2),Idealtider!$L$3,IF((C35=3),Idealtider!$M$3,IF((C35=4),Idealtider!$N$3,))))</f>
        <v>0</v>
      </c>
      <c r="I35" s="485">
        <f t="shared" ref="I35:I59" si="31">IF((D35=D34), (IF((D35=0), (I34+(12.5/3600)), I34)), (I34+(12.5/3600)))</f>
        <v>0.53125</v>
      </c>
      <c r="J35" s="620"/>
      <c r="K35" s="487">
        <f t="shared" si="16"/>
        <v>0</v>
      </c>
      <c r="L35" s="622">
        <f t="shared" si="17"/>
        <v>0</v>
      </c>
      <c r="M35" s="667">
        <f t="shared" si="18"/>
        <v>0.53472222222222221</v>
      </c>
      <c r="N35" s="667"/>
      <c r="O35" s="668">
        <f>Terræn!$J35</f>
        <v>0</v>
      </c>
      <c r="P35" s="669">
        <f t="shared" si="19"/>
        <v>0</v>
      </c>
      <c r="Q35" s="485">
        <f>IF((O35=0),((M35+Terræn!G35)+(12.5/3600)),(N35+(12.5/3600)))</f>
        <v>0.53819444444444442</v>
      </c>
      <c r="R35" s="620"/>
      <c r="S35" s="487">
        <f t="shared" si="20"/>
        <v>0</v>
      </c>
      <c r="T35" s="622">
        <f t="shared" si="21"/>
        <v>0</v>
      </c>
      <c r="U35" s="329">
        <f t="shared" si="22"/>
        <v>0.54166666666666663</v>
      </c>
      <c r="V35" s="383"/>
      <c r="W35" s="384">
        <f t="shared" si="23"/>
        <v>0</v>
      </c>
      <c r="X35" s="385">
        <f t="shared" si="24"/>
        <v>0</v>
      </c>
      <c r="Y35" s="329">
        <f t="shared" si="25"/>
        <v>0.54513888888888884</v>
      </c>
      <c r="Z35" s="383"/>
      <c r="AA35" s="384">
        <f t="shared" si="26"/>
        <v>0</v>
      </c>
      <c r="AB35" s="385">
        <f t="shared" si="27"/>
        <v>0</v>
      </c>
      <c r="AC35" s="380">
        <f t="shared" si="28"/>
        <v>0</v>
      </c>
      <c r="AD35" s="89"/>
      <c r="AE35" s="89"/>
      <c r="AF35" s="90"/>
      <c r="AG35" s="89"/>
      <c r="AH35" s="90"/>
      <c r="AI35" s="89"/>
      <c r="AJ35" s="90"/>
      <c r="AK35" s="89"/>
      <c r="AL35" s="90"/>
      <c r="AM35" s="89"/>
      <c r="AN35" s="381"/>
      <c r="AO35" s="105"/>
      <c r="AP35" s="382">
        <f t="shared" si="29"/>
        <v>0</v>
      </c>
      <c r="AQ35" s="500">
        <f t="shared" si="30"/>
        <v>0</v>
      </c>
    </row>
    <row r="36" spans="1:44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489">
        <f>Startliste!D36</f>
        <v>0</v>
      </c>
      <c r="E36" s="483">
        <f>Startliste!E36</f>
        <v>0</v>
      </c>
      <c r="F36" s="444">
        <f>Startliste!F36</f>
        <v>0</v>
      </c>
      <c r="G36" s="445">
        <f>Startliste!G36</f>
        <v>0</v>
      </c>
      <c r="H36" s="484">
        <f>IF((C36=1),Idealtider!$K$3,IF((C36=2),Idealtider!$L$3,IF((C36=3),Idealtider!$M$3,IF((C36=4),Idealtider!$N$3,))))</f>
        <v>0</v>
      </c>
      <c r="I36" s="485">
        <f t="shared" si="31"/>
        <v>0.53472222222222221</v>
      </c>
      <c r="J36" s="620"/>
      <c r="K36" s="487">
        <f t="shared" si="16"/>
        <v>0</v>
      </c>
      <c r="L36" s="622">
        <f t="shared" si="17"/>
        <v>0</v>
      </c>
      <c r="M36" s="667">
        <f t="shared" si="18"/>
        <v>0.53819444444444442</v>
      </c>
      <c r="N36" s="667"/>
      <c r="O36" s="668">
        <f>Terræn!$J36</f>
        <v>0</v>
      </c>
      <c r="P36" s="669">
        <f t="shared" si="19"/>
        <v>0</v>
      </c>
      <c r="Q36" s="485">
        <f>IF((O36=0),((M36+Terræn!G36)+(12.5/3600)),(N36+(12.5/3600)))</f>
        <v>0.54166666666666663</v>
      </c>
      <c r="R36" s="620"/>
      <c r="S36" s="487">
        <f t="shared" si="20"/>
        <v>0</v>
      </c>
      <c r="T36" s="622">
        <f t="shared" si="21"/>
        <v>0</v>
      </c>
      <c r="U36" s="329">
        <f t="shared" si="22"/>
        <v>0.54513888888888884</v>
      </c>
      <c r="V36" s="383"/>
      <c r="W36" s="384">
        <f t="shared" si="23"/>
        <v>0</v>
      </c>
      <c r="X36" s="385">
        <f t="shared" si="24"/>
        <v>0</v>
      </c>
      <c r="Y36" s="329">
        <f t="shared" si="25"/>
        <v>0.54861111111111105</v>
      </c>
      <c r="Z36" s="383"/>
      <c r="AA36" s="384">
        <f t="shared" si="26"/>
        <v>0</v>
      </c>
      <c r="AB36" s="385">
        <f t="shared" si="27"/>
        <v>0</v>
      </c>
      <c r="AC36" s="380">
        <f t="shared" si="28"/>
        <v>0</v>
      </c>
      <c r="AD36" s="89"/>
      <c r="AE36" s="89"/>
      <c r="AF36" s="90"/>
      <c r="AG36" s="89"/>
      <c r="AH36" s="90"/>
      <c r="AI36" s="89"/>
      <c r="AJ36" s="90"/>
      <c r="AK36" s="89"/>
      <c r="AL36" s="90"/>
      <c r="AM36" s="89"/>
      <c r="AN36" s="381"/>
      <c r="AO36" s="105"/>
      <c r="AP36" s="382">
        <f t="shared" si="29"/>
        <v>0</v>
      </c>
      <c r="AQ36" s="500">
        <f t="shared" si="30"/>
        <v>0</v>
      </c>
    </row>
    <row r="37" spans="1:44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489">
        <f>Startliste!D37</f>
        <v>0</v>
      </c>
      <c r="E37" s="483">
        <f>Startliste!E37</f>
        <v>0</v>
      </c>
      <c r="F37" s="444">
        <f>Startliste!F37</f>
        <v>0</v>
      </c>
      <c r="G37" s="445">
        <f>Startliste!G37</f>
        <v>0</v>
      </c>
      <c r="H37" s="484">
        <f>IF((C37=1),Idealtider!$K$3,IF((C37=2),Idealtider!$L$3,IF((C37=3),Idealtider!$M$3,IF((C37=4),Idealtider!$N$3,))))</f>
        <v>0</v>
      </c>
      <c r="I37" s="485">
        <f t="shared" si="31"/>
        <v>0.53819444444444442</v>
      </c>
      <c r="J37" s="620"/>
      <c r="K37" s="487">
        <f t="shared" si="16"/>
        <v>0</v>
      </c>
      <c r="L37" s="622">
        <f t="shared" si="17"/>
        <v>0</v>
      </c>
      <c r="M37" s="667">
        <f t="shared" si="18"/>
        <v>0.54166666666666663</v>
      </c>
      <c r="N37" s="667"/>
      <c r="O37" s="668">
        <f>Terræn!$J37</f>
        <v>0</v>
      </c>
      <c r="P37" s="669">
        <f t="shared" si="19"/>
        <v>0</v>
      </c>
      <c r="Q37" s="485">
        <f>IF((O37=0),((M37+Terræn!G37)+(12.5/3600)),(N37+(12.5/3600)))</f>
        <v>0.54513888888888884</v>
      </c>
      <c r="R37" s="620"/>
      <c r="S37" s="487">
        <f t="shared" si="20"/>
        <v>0</v>
      </c>
      <c r="T37" s="622">
        <f t="shared" si="21"/>
        <v>0</v>
      </c>
      <c r="U37" s="329">
        <f t="shared" si="22"/>
        <v>0.54861111111111105</v>
      </c>
      <c r="V37" s="383"/>
      <c r="W37" s="384">
        <f t="shared" si="23"/>
        <v>0</v>
      </c>
      <c r="X37" s="385">
        <f t="shared" si="24"/>
        <v>0</v>
      </c>
      <c r="Y37" s="329">
        <f t="shared" si="25"/>
        <v>0.55208333333333326</v>
      </c>
      <c r="Z37" s="383"/>
      <c r="AA37" s="384">
        <f t="shared" si="26"/>
        <v>0</v>
      </c>
      <c r="AB37" s="385">
        <f t="shared" si="27"/>
        <v>0</v>
      </c>
      <c r="AC37" s="380">
        <f t="shared" si="28"/>
        <v>0</v>
      </c>
      <c r="AD37" s="89"/>
      <c r="AE37" s="89"/>
      <c r="AF37" s="90"/>
      <c r="AG37" s="89"/>
      <c r="AH37" s="90"/>
      <c r="AI37" s="89"/>
      <c r="AJ37" s="90"/>
      <c r="AK37" s="89"/>
      <c r="AL37" s="90"/>
      <c r="AM37" s="89"/>
      <c r="AN37" s="381"/>
      <c r="AO37" s="105"/>
      <c r="AP37" s="382">
        <f t="shared" si="29"/>
        <v>0</v>
      </c>
      <c r="AQ37" s="500">
        <f t="shared" si="30"/>
        <v>0</v>
      </c>
    </row>
    <row r="38" spans="1:44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489">
        <f>Startliste!D38</f>
        <v>0</v>
      </c>
      <c r="E38" s="483">
        <f>Startliste!E38</f>
        <v>0</v>
      </c>
      <c r="F38" s="444">
        <f>Startliste!F38</f>
        <v>0</v>
      </c>
      <c r="G38" s="445">
        <f>Startliste!G38</f>
        <v>0</v>
      </c>
      <c r="H38" s="484">
        <f>IF((C38=1),Idealtider!$K$3,IF((C38=2),Idealtider!$L$3,IF((C38=3),Idealtider!$M$3,IF((C38=4),Idealtider!$N$3,))))</f>
        <v>0</v>
      </c>
      <c r="I38" s="485">
        <f t="shared" si="31"/>
        <v>0.54166666666666663</v>
      </c>
      <c r="J38" s="620"/>
      <c r="K38" s="487">
        <f t="shared" si="16"/>
        <v>0</v>
      </c>
      <c r="L38" s="622">
        <f t="shared" si="17"/>
        <v>0</v>
      </c>
      <c r="M38" s="667">
        <f t="shared" si="18"/>
        <v>0.54513888888888884</v>
      </c>
      <c r="N38" s="667"/>
      <c r="O38" s="668">
        <f>Terræn!$J38</f>
        <v>0</v>
      </c>
      <c r="P38" s="669">
        <f t="shared" si="19"/>
        <v>0</v>
      </c>
      <c r="Q38" s="485">
        <f>IF((O38=0),((M38+Terræn!G38)+(12.5/3600)),(N38+(12.5/3600)))</f>
        <v>0.54861111111111105</v>
      </c>
      <c r="R38" s="620"/>
      <c r="S38" s="487">
        <f t="shared" si="20"/>
        <v>0</v>
      </c>
      <c r="T38" s="622">
        <f t="shared" si="21"/>
        <v>0</v>
      </c>
      <c r="U38" s="329">
        <f t="shared" si="22"/>
        <v>0.55208333333333326</v>
      </c>
      <c r="V38" s="383"/>
      <c r="W38" s="384">
        <f t="shared" si="23"/>
        <v>0</v>
      </c>
      <c r="X38" s="385">
        <f t="shared" si="24"/>
        <v>0</v>
      </c>
      <c r="Y38" s="329">
        <f t="shared" si="25"/>
        <v>0.55555555555555547</v>
      </c>
      <c r="Z38" s="383"/>
      <c r="AA38" s="384">
        <f t="shared" si="26"/>
        <v>0</v>
      </c>
      <c r="AB38" s="385">
        <f t="shared" si="27"/>
        <v>0</v>
      </c>
      <c r="AC38" s="380">
        <f t="shared" si="28"/>
        <v>0</v>
      </c>
      <c r="AD38" s="89"/>
      <c r="AE38" s="89"/>
      <c r="AF38" s="90"/>
      <c r="AG38" s="89"/>
      <c r="AH38" s="90"/>
      <c r="AI38" s="89"/>
      <c r="AJ38" s="90"/>
      <c r="AK38" s="89"/>
      <c r="AL38" s="90"/>
      <c r="AM38" s="89"/>
      <c r="AN38" s="381"/>
      <c r="AO38" s="105"/>
      <c r="AP38" s="382">
        <f t="shared" si="29"/>
        <v>0</v>
      </c>
      <c r="AQ38" s="500">
        <f t="shared" si="30"/>
        <v>0</v>
      </c>
    </row>
    <row r="39" spans="1:44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489">
        <f>Startliste!D39</f>
        <v>0</v>
      </c>
      <c r="E39" s="483">
        <f>Startliste!E39</f>
        <v>0</v>
      </c>
      <c r="F39" s="444">
        <f>Startliste!F39</f>
        <v>0</v>
      </c>
      <c r="G39" s="445">
        <f>Startliste!G39</f>
        <v>0</v>
      </c>
      <c r="H39" s="484">
        <f>IF((C39=1),Idealtider!$K$3,IF((C39=2),Idealtider!$L$3,IF((C39=3),Idealtider!$M$3,IF((C39=4),Idealtider!$N$3,))))</f>
        <v>0</v>
      </c>
      <c r="I39" s="485">
        <f t="shared" si="31"/>
        <v>0.54513888888888884</v>
      </c>
      <c r="J39" s="620"/>
      <c r="K39" s="487">
        <f t="shared" si="16"/>
        <v>0</v>
      </c>
      <c r="L39" s="622">
        <f t="shared" si="17"/>
        <v>0</v>
      </c>
      <c r="M39" s="667">
        <f t="shared" si="18"/>
        <v>0.54861111111111105</v>
      </c>
      <c r="N39" s="667"/>
      <c r="O39" s="668">
        <f>Terræn!$J39</f>
        <v>0</v>
      </c>
      <c r="P39" s="669">
        <f t="shared" si="19"/>
        <v>0</v>
      </c>
      <c r="Q39" s="485">
        <f>IF((O39=0),((M39+Terræn!G39)+(12.5/3600)),(N39+(12.5/3600)))</f>
        <v>0.55208333333333326</v>
      </c>
      <c r="R39" s="620"/>
      <c r="S39" s="487">
        <f t="shared" si="20"/>
        <v>0</v>
      </c>
      <c r="T39" s="622">
        <f t="shared" si="21"/>
        <v>0</v>
      </c>
      <c r="U39" s="329">
        <f t="shared" si="22"/>
        <v>0.55555555555555547</v>
      </c>
      <c r="V39" s="383"/>
      <c r="W39" s="384">
        <f t="shared" si="23"/>
        <v>0</v>
      </c>
      <c r="X39" s="385">
        <f t="shared" si="24"/>
        <v>0</v>
      </c>
      <c r="Y39" s="329">
        <f t="shared" si="25"/>
        <v>0.55902777777777768</v>
      </c>
      <c r="Z39" s="383"/>
      <c r="AA39" s="384">
        <f t="shared" si="26"/>
        <v>0</v>
      </c>
      <c r="AB39" s="385">
        <f t="shared" si="27"/>
        <v>0</v>
      </c>
      <c r="AC39" s="380">
        <f t="shared" si="28"/>
        <v>0</v>
      </c>
      <c r="AD39" s="89"/>
      <c r="AE39" s="89"/>
      <c r="AF39" s="90"/>
      <c r="AG39" s="89"/>
      <c r="AH39" s="90"/>
      <c r="AI39" s="89"/>
      <c r="AJ39" s="90"/>
      <c r="AK39" s="89"/>
      <c r="AL39" s="90"/>
      <c r="AM39" s="89"/>
      <c r="AN39" s="381"/>
      <c r="AO39" s="105"/>
      <c r="AP39" s="382">
        <f t="shared" si="29"/>
        <v>0</v>
      </c>
      <c r="AQ39" s="500">
        <f t="shared" si="30"/>
        <v>0</v>
      </c>
    </row>
    <row r="40" spans="1:44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489">
        <f>Startliste!D40</f>
        <v>0</v>
      </c>
      <c r="E40" s="483">
        <f>Startliste!E40</f>
        <v>0</v>
      </c>
      <c r="F40" s="444">
        <f>Startliste!F40</f>
        <v>0</v>
      </c>
      <c r="G40" s="445">
        <f>Startliste!G40</f>
        <v>0</v>
      </c>
      <c r="H40" s="484">
        <f>IF((C40=1),Idealtider!$K$3,IF((C40=2),Idealtider!$L$3,IF((C40=3),Idealtider!$M$3,IF((C40=4),Idealtider!$N$3,))))</f>
        <v>0</v>
      </c>
      <c r="I40" s="485">
        <f t="shared" si="31"/>
        <v>0.54861111111111105</v>
      </c>
      <c r="J40" s="620"/>
      <c r="K40" s="487">
        <f t="shared" si="16"/>
        <v>0</v>
      </c>
      <c r="L40" s="622">
        <f t="shared" si="17"/>
        <v>0</v>
      </c>
      <c r="M40" s="667">
        <f t="shared" si="18"/>
        <v>0.55208333333333326</v>
      </c>
      <c r="N40" s="667"/>
      <c r="O40" s="668">
        <f>Terræn!$J40</f>
        <v>0</v>
      </c>
      <c r="P40" s="669">
        <f t="shared" si="19"/>
        <v>0</v>
      </c>
      <c r="Q40" s="485">
        <f>IF((O40=0),((M40+Terræn!G40)+(12.5/3600)),(N40+(12.5/3600)))</f>
        <v>0.55555555555555547</v>
      </c>
      <c r="R40" s="620"/>
      <c r="S40" s="487">
        <f t="shared" si="20"/>
        <v>0</v>
      </c>
      <c r="T40" s="622">
        <f t="shared" si="21"/>
        <v>0</v>
      </c>
      <c r="U40" s="329">
        <f t="shared" si="22"/>
        <v>0.55902777777777768</v>
      </c>
      <c r="V40" s="383"/>
      <c r="W40" s="384">
        <f t="shared" si="23"/>
        <v>0</v>
      </c>
      <c r="X40" s="385">
        <f t="shared" si="24"/>
        <v>0</v>
      </c>
      <c r="Y40" s="329">
        <f t="shared" si="25"/>
        <v>0.56249999999999989</v>
      </c>
      <c r="Z40" s="383"/>
      <c r="AA40" s="384">
        <f t="shared" si="26"/>
        <v>0</v>
      </c>
      <c r="AB40" s="385">
        <f t="shared" si="27"/>
        <v>0</v>
      </c>
      <c r="AC40" s="380">
        <f t="shared" si="28"/>
        <v>0</v>
      </c>
      <c r="AD40" s="89"/>
      <c r="AE40" s="89"/>
      <c r="AF40" s="90"/>
      <c r="AG40" s="89"/>
      <c r="AH40" s="90"/>
      <c r="AI40" s="89"/>
      <c r="AJ40" s="90"/>
      <c r="AK40" s="89"/>
      <c r="AL40" s="90"/>
      <c r="AM40" s="89"/>
      <c r="AN40" s="381"/>
      <c r="AO40" s="105"/>
      <c r="AP40" s="382">
        <f t="shared" si="29"/>
        <v>0</v>
      </c>
      <c r="AQ40" s="500">
        <f t="shared" si="30"/>
        <v>0</v>
      </c>
    </row>
    <row r="41" spans="1:44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489">
        <f>Startliste!D41</f>
        <v>0</v>
      </c>
      <c r="E41" s="483">
        <f>Startliste!E41</f>
        <v>0</v>
      </c>
      <c r="F41" s="444">
        <f>Startliste!F41</f>
        <v>0</v>
      </c>
      <c r="G41" s="445">
        <f>Startliste!G41</f>
        <v>0</v>
      </c>
      <c r="H41" s="484">
        <f>IF((C41=1),Idealtider!$K$3,IF((C41=2),Idealtider!$L$3,IF((C41=3),Idealtider!$M$3,IF((C41=4),Idealtider!$N$3,))))</f>
        <v>0</v>
      </c>
      <c r="I41" s="485">
        <f t="shared" si="31"/>
        <v>0.55208333333333326</v>
      </c>
      <c r="J41" s="620"/>
      <c r="K41" s="487">
        <f t="shared" si="16"/>
        <v>0</v>
      </c>
      <c r="L41" s="622">
        <f t="shared" si="17"/>
        <v>0</v>
      </c>
      <c r="M41" s="667">
        <f t="shared" si="18"/>
        <v>0.55555555555555547</v>
      </c>
      <c r="N41" s="667"/>
      <c r="O41" s="668">
        <f>Terræn!$J41</f>
        <v>0</v>
      </c>
      <c r="P41" s="669">
        <f t="shared" si="19"/>
        <v>0</v>
      </c>
      <c r="Q41" s="485">
        <f>IF((O41=0),((M41+Terræn!G41)+(12.5/3600)),(N41+(12.5/3600)))</f>
        <v>0.55902777777777768</v>
      </c>
      <c r="R41" s="620"/>
      <c r="S41" s="487">
        <f t="shared" si="20"/>
        <v>0</v>
      </c>
      <c r="T41" s="622">
        <f t="shared" si="21"/>
        <v>0</v>
      </c>
      <c r="U41" s="329">
        <f t="shared" si="22"/>
        <v>0.56249999999999989</v>
      </c>
      <c r="V41" s="383"/>
      <c r="W41" s="384">
        <f t="shared" si="23"/>
        <v>0</v>
      </c>
      <c r="X41" s="385">
        <f t="shared" si="24"/>
        <v>0</v>
      </c>
      <c r="Y41" s="329">
        <f t="shared" si="25"/>
        <v>0.5659722222222221</v>
      </c>
      <c r="Z41" s="383"/>
      <c r="AA41" s="384">
        <f t="shared" si="26"/>
        <v>0</v>
      </c>
      <c r="AB41" s="385">
        <f t="shared" si="27"/>
        <v>0</v>
      </c>
      <c r="AC41" s="380">
        <f t="shared" si="28"/>
        <v>0</v>
      </c>
      <c r="AD41" s="89"/>
      <c r="AE41" s="89"/>
      <c r="AF41" s="90"/>
      <c r="AG41" s="89"/>
      <c r="AH41" s="90"/>
      <c r="AI41" s="89"/>
      <c r="AJ41" s="90"/>
      <c r="AK41" s="89"/>
      <c r="AL41" s="90"/>
      <c r="AM41" s="89"/>
      <c r="AN41" s="381"/>
      <c r="AO41" s="105"/>
      <c r="AP41" s="382">
        <f t="shared" si="29"/>
        <v>0</v>
      </c>
      <c r="AQ41" s="500">
        <f t="shared" si="30"/>
        <v>0</v>
      </c>
    </row>
    <row r="42" spans="1:44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489">
        <f>Startliste!D42</f>
        <v>0</v>
      </c>
      <c r="E42" s="483">
        <f>Startliste!E42</f>
        <v>0</v>
      </c>
      <c r="F42" s="444">
        <f>Startliste!F42</f>
        <v>0</v>
      </c>
      <c r="G42" s="445">
        <f>Startliste!G42</f>
        <v>0</v>
      </c>
      <c r="H42" s="484">
        <f>IF((C42=1),Idealtider!$K$3,IF((C42=2),Idealtider!$L$3,IF((C42=3),Idealtider!$M$3,IF((C42=4),Idealtider!$N$3,))))</f>
        <v>0</v>
      </c>
      <c r="I42" s="485">
        <f t="shared" si="31"/>
        <v>0.55555555555555547</v>
      </c>
      <c r="J42" s="620"/>
      <c r="K42" s="487">
        <f t="shared" si="16"/>
        <v>0</v>
      </c>
      <c r="L42" s="622">
        <f t="shared" si="17"/>
        <v>0</v>
      </c>
      <c r="M42" s="667">
        <f t="shared" si="18"/>
        <v>0.55902777777777768</v>
      </c>
      <c r="N42" s="667"/>
      <c r="O42" s="668">
        <f>Terræn!$J42</f>
        <v>0</v>
      </c>
      <c r="P42" s="669">
        <f t="shared" si="19"/>
        <v>0</v>
      </c>
      <c r="Q42" s="485">
        <f>IF((O42=0),((M42+Terræn!G42)+(12.5/3600)),(N42+(12.5/3600)))</f>
        <v>0.56249999999999989</v>
      </c>
      <c r="R42" s="620"/>
      <c r="S42" s="487">
        <f t="shared" si="20"/>
        <v>0</v>
      </c>
      <c r="T42" s="622">
        <f t="shared" si="21"/>
        <v>0</v>
      </c>
      <c r="U42" s="329">
        <f t="shared" si="22"/>
        <v>0.5659722222222221</v>
      </c>
      <c r="V42" s="383"/>
      <c r="W42" s="384">
        <f t="shared" si="23"/>
        <v>0</v>
      </c>
      <c r="X42" s="385">
        <f t="shared" si="24"/>
        <v>0</v>
      </c>
      <c r="Y42" s="329">
        <f t="shared" si="25"/>
        <v>0.56944444444444431</v>
      </c>
      <c r="Z42" s="383"/>
      <c r="AA42" s="384">
        <f t="shared" si="26"/>
        <v>0</v>
      </c>
      <c r="AB42" s="385">
        <f t="shared" si="27"/>
        <v>0</v>
      </c>
      <c r="AC42" s="380">
        <f t="shared" si="28"/>
        <v>0</v>
      </c>
      <c r="AD42" s="89"/>
      <c r="AE42" s="89"/>
      <c r="AF42" s="90"/>
      <c r="AG42" s="89"/>
      <c r="AH42" s="90"/>
      <c r="AI42" s="89"/>
      <c r="AJ42" s="90"/>
      <c r="AK42" s="89"/>
      <c r="AL42" s="90"/>
      <c r="AM42" s="89"/>
      <c r="AN42" s="381"/>
      <c r="AO42" s="105"/>
      <c r="AP42" s="382">
        <f t="shared" si="29"/>
        <v>0</v>
      </c>
      <c r="AQ42" s="500">
        <f t="shared" si="30"/>
        <v>0</v>
      </c>
    </row>
    <row r="43" spans="1:44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489">
        <f>Startliste!D43</f>
        <v>0</v>
      </c>
      <c r="E43" s="483">
        <f>Startliste!E43</f>
        <v>0</v>
      </c>
      <c r="F43" s="444">
        <f>Startliste!F43</f>
        <v>0</v>
      </c>
      <c r="G43" s="445">
        <f>Startliste!G43</f>
        <v>0</v>
      </c>
      <c r="H43" s="484">
        <f>IF((C43=1),Idealtider!$K$3,IF((C43=2),Idealtider!$L$3,IF((C43=3),Idealtider!$M$3,IF((C43=4),Idealtider!$N$3,))))</f>
        <v>0</v>
      </c>
      <c r="I43" s="485">
        <f t="shared" si="31"/>
        <v>0.55902777777777768</v>
      </c>
      <c r="J43" s="620"/>
      <c r="K43" s="487">
        <f t="shared" si="16"/>
        <v>0</v>
      </c>
      <c r="L43" s="622">
        <f t="shared" si="17"/>
        <v>0</v>
      </c>
      <c r="M43" s="667">
        <f t="shared" si="18"/>
        <v>0.56249999999999989</v>
      </c>
      <c r="N43" s="667"/>
      <c r="O43" s="668">
        <f>Terræn!$J43</f>
        <v>0</v>
      </c>
      <c r="P43" s="669">
        <f t="shared" si="19"/>
        <v>0</v>
      </c>
      <c r="Q43" s="485">
        <f>IF((O43=0),((M43+Terræn!G43)+(12.5/3600)),(N43+(12.5/3600)))</f>
        <v>0.5659722222222221</v>
      </c>
      <c r="R43" s="620"/>
      <c r="S43" s="487">
        <f t="shared" si="20"/>
        <v>0</v>
      </c>
      <c r="T43" s="622">
        <f t="shared" si="21"/>
        <v>0</v>
      </c>
      <c r="U43" s="329">
        <f t="shared" si="22"/>
        <v>0.56944444444444431</v>
      </c>
      <c r="V43" s="383"/>
      <c r="W43" s="384">
        <f t="shared" si="23"/>
        <v>0</v>
      </c>
      <c r="X43" s="385">
        <f t="shared" si="24"/>
        <v>0</v>
      </c>
      <c r="Y43" s="329">
        <f t="shared" si="25"/>
        <v>0.57291666666666652</v>
      </c>
      <c r="Z43" s="383"/>
      <c r="AA43" s="384">
        <f t="shared" si="26"/>
        <v>0</v>
      </c>
      <c r="AB43" s="385">
        <f t="shared" si="27"/>
        <v>0</v>
      </c>
      <c r="AC43" s="380">
        <f t="shared" si="28"/>
        <v>0</v>
      </c>
      <c r="AD43" s="89"/>
      <c r="AE43" s="89"/>
      <c r="AF43" s="90"/>
      <c r="AG43" s="89"/>
      <c r="AH43" s="90"/>
      <c r="AI43" s="89"/>
      <c r="AJ43" s="90"/>
      <c r="AK43" s="89"/>
      <c r="AL43" s="90"/>
      <c r="AM43" s="89"/>
      <c r="AN43" s="381"/>
      <c r="AO43" s="105"/>
      <c r="AP43" s="382">
        <f t="shared" si="29"/>
        <v>0</v>
      </c>
      <c r="AQ43" s="500">
        <f t="shared" si="30"/>
        <v>0</v>
      </c>
    </row>
    <row r="44" spans="1:44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489">
        <f>Startliste!D44</f>
        <v>0</v>
      </c>
      <c r="E44" s="483">
        <f>Startliste!E44</f>
        <v>0</v>
      </c>
      <c r="F44" s="444">
        <f>Startliste!F44</f>
        <v>0</v>
      </c>
      <c r="G44" s="445">
        <f>Startliste!G44</f>
        <v>0</v>
      </c>
      <c r="H44" s="484">
        <f>IF((C44=1),Idealtider!$K$3,IF((C44=2),Idealtider!$L$3,IF((C44=3),Idealtider!$M$3,IF((C44=4),Idealtider!$N$3,))))</f>
        <v>0</v>
      </c>
      <c r="I44" s="485">
        <f t="shared" si="31"/>
        <v>0.56249999999999989</v>
      </c>
      <c r="J44" s="620"/>
      <c r="K44" s="487">
        <f t="shared" si="16"/>
        <v>0</v>
      </c>
      <c r="L44" s="622">
        <f t="shared" si="17"/>
        <v>0</v>
      </c>
      <c r="M44" s="667">
        <f t="shared" si="18"/>
        <v>0.5659722222222221</v>
      </c>
      <c r="N44" s="667"/>
      <c r="O44" s="668">
        <f>Terræn!$J44</f>
        <v>0</v>
      </c>
      <c r="P44" s="669">
        <f t="shared" si="19"/>
        <v>0</v>
      </c>
      <c r="Q44" s="485">
        <f>IF((O44=0),((M44+Terræn!G44)+(12.5/3600)),(N44+(12.5/3600)))</f>
        <v>0.56944444444444431</v>
      </c>
      <c r="R44" s="620"/>
      <c r="S44" s="487">
        <f t="shared" si="20"/>
        <v>0</v>
      </c>
      <c r="T44" s="622">
        <f t="shared" si="21"/>
        <v>0</v>
      </c>
      <c r="U44" s="329">
        <f t="shared" si="22"/>
        <v>0.57291666666666652</v>
      </c>
      <c r="V44" s="383"/>
      <c r="W44" s="384">
        <f t="shared" si="23"/>
        <v>0</v>
      </c>
      <c r="X44" s="385">
        <f t="shared" si="24"/>
        <v>0</v>
      </c>
      <c r="Y44" s="329">
        <f t="shared" si="25"/>
        <v>0.57638888888888873</v>
      </c>
      <c r="Z44" s="383"/>
      <c r="AA44" s="384">
        <f t="shared" si="26"/>
        <v>0</v>
      </c>
      <c r="AB44" s="385">
        <f t="shared" si="27"/>
        <v>0</v>
      </c>
      <c r="AC44" s="380">
        <f t="shared" si="28"/>
        <v>0</v>
      </c>
      <c r="AD44" s="89"/>
      <c r="AE44" s="89"/>
      <c r="AF44" s="90"/>
      <c r="AG44" s="89"/>
      <c r="AH44" s="90"/>
      <c r="AI44" s="89"/>
      <c r="AJ44" s="90"/>
      <c r="AK44" s="89"/>
      <c r="AL44" s="90"/>
      <c r="AM44" s="89"/>
      <c r="AN44" s="381"/>
      <c r="AO44" s="105"/>
      <c r="AP44" s="382">
        <f t="shared" si="29"/>
        <v>0</v>
      </c>
      <c r="AQ44" s="500">
        <f t="shared" si="30"/>
        <v>0</v>
      </c>
    </row>
    <row r="45" spans="1:44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489">
        <f>Startliste!D45</f>
        <v>0</v>
      </c>
      <c r="E45" s="483">
        <f>Startliste!E45</f>
        <v>0</v>
      </c>
      <c r="F45" s="444">
        <f>Startliste!F45</f>
        <v>0</v>
      </c>
      <c r="G45" s="445">
        <f>Startliste!G45</f>
        <v>0</v>
      </c>
      <c r="H45" s="484">
        <f>IF((C45=1),Idealtider!$K$3,IF((C45=2),Idealtider!$L$3,IF((C45=3),Idealtider!$M$3,IF((C45=4),Idealtider!$N$3,))))</f>
        <v>0</v>
      </c>
      <c r="I45" s="485">
        <f t="shared" si="31"/>
        <v>0.5659722222222221</v>
      </c>
      <c r="J45" s="620"/>
      <c r="K45" s="487">
        <f t="shared" si="16"/>
        <v>0</v>
      </c>
      <c r="L45" s="622">
        <f t="shared" si="17"/>
        <v>0</v>
      </c>
      <c r="M45" s="667">
        <f t="shared" si="18"/>
        <v>0.56944444444444431</v>
      </c>
      <c r="N45" s="667"/>
      <c r="O45" s="668">
        <f>Terræn!$J45</f>
        <v>0</v>
      </c>
      <c r="P45" s="669">
        <f t="shared" si="19"/>
        <v>0</v>
      </c>
      <c r="Q45" s="485">
        <f>IF((O45=0),((M45+Terræn!G45)+(12.5/3600)),(N45+(12.5/3600)))</f>
        <v>0.57291666666666652</v>
      </c>
      <c r="R45" s="485"/>
      <c r="S45" s="487">
        <f t="shared" si="20"/>
        <v>0</v>
      </c>
      <c r="T45" s="622">
        <f t="shared" si="21"/>
        <v>0</v>
      </c>
      <c r="U45" s="329">
        <f t="shared" si="22"/>
        <v>0.57638888888888873</v>
      </c>
      <c r="V45" s="383"/>
      <c r="W45" s="384">
        <f t="shared" si="23"/>
        <v>0</v>
      </c>
      <c r="X45" s="385">
        <f t="shared" si="24"/>
        <v>0</v>
      </c>
      <c r="Y45" s="329">
        <f t="shared" si="25"/>
        <v>0.57986111111111094</v>
      </c>
      <c r="Z45" s="383"/>
      <c r="AA45" s="384">
        <f t="shared" si="26"/>
        <v>0</v>
      </c>
      <c r="AB45" s="385">
        <f t="shared" si="27"/>
        <v>0</v>
      </c>
      <c r="AC45" s="380">
        <f t="shared" si="28"/>
        <v>0</v>
      </c>
      <c r="AD45" s="89"/>
      <c r="AE45" s="89"/>
      <c r="AF45" s="90"/>
      <c r="AG45" s="89"/>
      <c r="AH45" s="90"/>
      <c r="AI45" s="89"/>
      <c r="AJ45" s="90"/>
      <c r="AK45" s="89"/>
      <c r="AL45" s="90"/>
      <c r="AM45" s="89"/>
      <c r="AN45" s="381"/>
      <c r="AO45" s="105"/>
      <c r="AP45" s="382">
        <f t="shared" si="29"/>
        <v>0</v>
      </c>
      <c r="AQ45" s="500">
        <f t="shared" si="30"/>
        <v>0</v>
      </c>
      <c r="AR45" s="628"/>
    </row>
    <row r="46" spans="1:44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489">
        <f>Startliste!D46</f>
        <v>0</v>
      </c>
      <c r="E46" s="483">
        <f>Startliste!E46</f>
        <v>0</v>
      </c>
      <c r="F46" s="444">
        <f>Startliste!F46</f>
        <v>0</v>
      </c>
      <c r="G46" s="445">
        <f>Startliste!G46</f>
        <v>0</v>
      </c>
      <c r="H46" s="484">
        <f>IF((C46=1),Idealtider!$K$3,IF((C46=2),Idealtider!$L$3,IF((C46=3),Idealtider!$M$3,IF((C46=4),Idealtider!$N$3,))))</f>
        <v>0</v>
      </c>
      <c r="I46" s="485">
        <f t="shared" si="31"/>
        <v>0.56944444444444431</v>
      </c>
      <c r="J46" s="620"/>
      <c r="K46" s="487">
        <f t="shared" si="16"/>
        <v>0</v>
      </c>
      <c r="L46" s="622">
        <f t="shared" si="17"/>
        <v>0</v>
      </c>
      <c r="M46" s="667">
        <f t="shared" si="18"/>
        <v>0.57291666666666652</v>
      </c>
      <c r="N46" s="667"/>
      <c r="O46" s="668">
        <f>Terræn!$J46</f>
        <v>0</v>
      </c>
      <c r="P46" s="669">
        <f t="shared" si="19"/>
        <v>0</v>
      </c>
      <c r="Q46" s="490">
        <f>IF((O46=0),((M46+Terræn!G46)+(12.5/3600)),(N46+(12.5/3600)))</f>
        <v>0.57638888888888873</v>
      </c>
      <c r="R46" s="657"/>
      <c r="S46" s="491">
        <f t="shared" si="20"/>
        <v>0</v>
      </c>
      <c r="T46" s="622">
        <f t="shared" si="21"/>
        <v>0</v>
      </c>
      <c r="U46" s="329">
        <f t="shared" si="22"/>
        <v>0.57986111111111094</v>
      </c>
      <c r="V46" s="383"/>
      <c r="W46" s="384">
        <f t="shared" si="23"/>
        <v>0</v>
      </c>
      <c r="X46" s="385">
        <f t="shared" si="24"/>
        <v>0</v>
      </c>
      <c r="Y46" s="329">
        <f t="shared" si="25"/>
        <v>0.58333333333333315</v>
      </c>
      <c r="Z46" s="383"/>
      <c r="AA46" s="384">
        <f t="shared" si="26"/>
        <v>0</v>
      </c>
      <c r="AB46" s="385">
        <f t="shared" si="27"/>
        <v>0</v>
      </c>
      <c r="AC46" s="380">
        <f t="shared" si="28"/>
        <v>0</v>
      </c>
      <c r="AD46" s="89"/>
      <c r="AE46" s="89"/>
      <c r="AF46" s="90"/>
      <c r="AG46" s="89"/>
      <c r="AH46" s="90"/>
      <c r="AI46" s="89"/>
      <c r="AJ46" s="90"/>
      <c r="AK46" s="89"/>
      <c r="AL46" s="90"/>
      <c r="AM46" s="89"/>
      <c r="AN46" s="381"/>
      <c r="AO46" s="105"/>
      <c r="AP46" s="382">
        <f t="shared" si="29"/>
        <v>0</v>
      </c>
      <c r="AQ46" s="500">
        <f t="shared" si="30"/>
        <v>0</v>
      </c>
    </row>
    <row r="47" spans="1:44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476">
        <f>Startliste!D47</f>
        <v>0</v>
      </c>
      <c r="E47" s="483">
        <f>Startliste!E47</f>
        <v>0</v>
      </c>
      <c r="F47" s="444">
        <f>Startliste!F47</f>
        <v>0</v>
      </c>
      <c r="G47" s="445">
        <f>Startliste!G47</f>
        <v>0</v>
      </c>
      <c r="H47" s="484">
        <f>IF((C47=1),Idealtider!$K$3,IF((C47=2),Idealtider!$L$3,IF((C47=3),Idealtider!$M$3,IF((C47=4),Idealtider!$N$3,))))</f>
        <v>0</v>
      </c>
      <c r="I47" s="485">
        <f t="shared" si="31"/>
        <v>0.57291666666666652</v>
      </c>
      <c r="J47" s="620"/>
      <c r="K47" s="487">
        <f t="shared" si="16"/>
        <v>0</v>
      </c>
      <c r="L47" s="622">
        <f t="shared" si="17"/>
        <v>0</v>
      </c>
      <c r="M47" s="667">
        <f t="shared" si="18"/>
        <v>0.57638888888888873</v>
      </c>
      <c r="N47" s="667"/>
      <c r="O47" s="668">
        <f>Terræn!$J47</f>
        <v>0</v>
      </c>
      <c r="P47" s="669">
        <f t="shared" si="19"/>
        <v>0</v>
      </c>
      <c r="Q47" s="386">
        <f>IF((O47=0),((M47+Terræn!G47)+(12.5/3600)),(N47+(12.5/3600)))</f>
        <v>0.57986111111111094</v>
      </c>
      <c r="R47" s="387"/>
      <c r="S47" s="388">
        <f t="shared" si="20"/>
        <v>0</v>
      </c>
      <c r="T47" s="624">
        <f t="shared" si="21"/>
        <v>0</v>
      </c>
      <c r="U47" s="329">
        <f t="shared" si="22"/>
        <v>0.58333333333333315</v>
      </c>
      <c r="V47" s="383"/>
      <c r="W47" s="384">
        <f t="shared" si="23"/>
        <v>0</v>
      </c>
      <c r="X47" s="385">
        <f t="shared" si="24"/>
        <v>0</v>
      </c>
      <c r="Y47" s="329">
        <f t="shared" si="25"/>
        <v>0.58680555555555536</v>
      </c>
      <c r="Z47" s="383"/>
      <c r="AA47" s="384">
        <f t="shared" si="26"/>
        <v>0</v>
      </c>
      <c r="AB47" s="385">
        <f t="shared" si="27"/>
        <v>0</v>
      </c>
      <c r="AC47" s="380">
        <f t="shared" si="28"/>
        <v>0</v>
      </c>
      <c r="AD47" s="89"/>
      <c r="AE47" s="89"/>
      <c r="AF47" s="90"/>
      <c r="AG47" s="89"/>
      <c r="AH47" s="90"/>
      <c r="AI47" s="89"/>
      <c r="AJ47" s="90"/>
      <c r="AK47" s="89"/>
      <c r="AL47" s="90"/>
      <c r="AM47" s="89"/>
      <c r="AN47" s="381"/>
      <c r="AO47" s="105"/>
      <c r="AP47" s="382">
        <f t="shared" si="29"/>
        <v>0</v>
      </c>
      <c r="AQ47" s="500">
        <f t="shared" si="30"/>
        <v>0</v>
      </c>
    </row>
    <row r="48" spans="1:44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476">
        <f>Startliste!D48</f>
        <v>0</v>
      </c>
      <c r="E48" s="483">
        <f>Startliste!E48</f>
        <v>0</v>
      </c>
      <c r="F48" s="444">
        <f>Startliste!F48</f>
        <v>0</v>
      </c>
      <c r="G48" s="445">
        <f>Startliste!G48</f>
        <v>0</v>
      </c>
      <c r="H48" s="484">
        <f>IF((C48=1),Idealtider!$K$3,IF((C48=2),Idealtider!$L$3,IF((C48=3),Idealtider!$M$3,IF((C48=4),Idealtider!$N$3,))))</f>
        <v>0</v>
      </c>
      <c r="I48" s="485">
        <f t="shared" si="31"/>
        <v>0.57638888888888873</v>
      </c>
      <c r="J48" s="620"/>
      <c r="K48" s="487">
        <f t="shared" si="16"/>
        <v>0</v>
      </c>
      <c r="L48" s="622">
        <f t="shared" si="17"/>
        <v>0</v>
      </c>
      <c r="M48" s="667">
        <f t="shared" si="18"/>
        <v>0.57986111111111094</v>
      </c>
      <c r="N48" s="667"/>
      <c r="O48" s="668">
        <f>Terræn!$J48</f>
        <v>0</v>
      </c>
      <c r="P48" s="669">
        <f t="shared" si="19"/>
        <v>0</v>
      </c>
      <c r="Q48" s="329">
        <f>IF((O48=0),((M48+Terræn!G48)+(12.5/3600)),(N48+(12.5/3600)))</f>
        <v>0.58333333333333315</v>
      </c>
      <c r="R48" s="383"/>
      <c r="S48" s="384">
        <f t="shared" si="20"/>
        <v>0</v>
      </c>
      <c r="T48" s="625">
        <f t="shared" si="21"/>
        <v>0</v>
      </c>
      <c r="U48" s="329">
        <f t="shared" si="22"/>
        <v>0.58680555555555536</v>
      </c>
      <c r="V48" s="383"/>
      <c r="W48" s="384">
        <f t="shared" si="23"/>
        <v>0</v>
      </c>
      <c r="X48" s="385">
        <f t="shared" si="24"/>
        <v>0</v>
      </c>
      <c r="Y48" s="329">
        <f t="shared" si="25"/>
        <v>0.59027777777777757</v>
      </c>
      <c r="Z48" s="383"/>
      <c r="AA48" s="384">
        <f t="shared" si="26"/>
        <v>0</v>
      </c>
      <c r="AB48" s="385">
        <f t="shared" si="27"/>
        <v>0</v>
      </c>
      <c r="AC48" s="380">
        <f t="shared" si="28"/>
        <v>0</v>
      </c>
      <c r="AD48" s="89"/>
      <c r="AE48" s="89"/>
      <c r="AF48" s="90"/>
      <c r="AG48" s="89"/>
      <c r="AH48" s="90"/>
      <c r="AI48" s="89"/>
      <c r="AJ48" s="90"/>
      <c r="AK48" s="89"/>
      <c r="AL48" s="90"/>
      <c r="AM48" s="89"/>
      <c r="AN48" s="381"/>
      <c r="AO48" s="105"/>
      <c r="AP48" s="382">
        <f t="shared" si="29"/>
        <v>0</v>
      </c>
      <c r="AQ48" s="500">
        <f t="shared" si="30"/>
        <v>0</v>
      </c>
    </row>
    <row r="49" spans="1:44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476">
        <f>Startliste!D49</f>
        <v>0</v>
      </c>
      <c r="E49" s="483">
        <f>Startliste!E49</f>
        <v>0</v>
      </c>
      <c r="F49" s="444">
        <f>Startliste!F49</f>
        <v>0</v>
      </c>
      <c r="G49" s="445">
        <f>Startliste!G49</f>
        <v>0</v>
      </c>
      <c r="H49" s="484">
        <f>IF((C49=1),Idealtider!$K$3,IF((C49=2),Idealtider!$L$3,IF((C49=3),Idealtider!$M$3,IF((C49=4),Idealtider!$N$3,))))</f>
        <v>0</v>
      </c>
      <c r="I49" s="485">
        <f t="shared" si="31"/>
        <v>0.57986111111111094</v>
      </c>
      <c r="J49" s="620"/>
      <c r="K49" s="487">
        <f t="shared" si="16"/>
        <v>0</v>
      </c>
      <c r="L49" s="622">
        <f t="shared" si="17"/>
        <v>0</v>
      </c>
      <c r="M49" s="667">
        <f t="shared" si="18"/>
        <v>0.58333333333333315</v>
      </c>
      <c r="N49" s="667"/>
      <c r="O49" s="668">
        <f>Terræn!$J49</f>
        <v>0</v>
      </c>
      <c r="P49" s="669">
        <f t="shared" si="19"/>
        <v>0</v>
      </c>
      <c r="Q49" s="329">
        <f>IF((O49=0),((M49+Terræn!G49)+(12.5/3600)),(N49+(12.5/3600)))</f>
        <v>0.58680555555555536</v>
      </c>
      <c r="R49" s="383"/>
      <c r="S49" s="384">
        <f t="shared" si="20"/>
        <v>0</v>
      </c>
      <c r="T49" s="625">
        <f t="shared" si="21"/>
        <v>0</v>
      </c>
      <c r="U49" s="329">
        <f t="shared" si="22"/>
        <v>0.59027777777777757</v>
      </c>
      <c r="V49" s="383"/>
      <c r="W49" s="384">
        <f t="shared" si="23"/>
        <v>0</v>
      </c>
      <c r="X49" s="385">
        <f t="shared" si="24"/>
        <v>0</v>
      </c>
      <c r="Y49" s="329">
        <f t="shared" si="25"/>
        <v>0.59374999999999978</v>
      </c>
      <c r="Z49" s="383"/>
      <c r="AA49" s="384">
        <f t="shared" si="26"/>
        <v>0</v>
      </c>
      <c r="AB49" s="385">
        <f t="shared" si="27"/>
        <v>0</v>
      </c>
      <c r="AC49" s="380">
        <f t="shared" si="28"/>
        <v>0</v>
      </c>
      <c r="AD49" s="89"/>
      <c r="AE49" s="89"/>
      <c r="AF49" s="90"/>
      <c r="AG49" s="89"/>
      <c r="AH49" s="90"/>
      <c r="AI49" s="89"/>
      <c r="AJ49" s="90"/>
      <c r="AK49" s="89"/>
      <c r="AL49" s="90"/>
      <c r="AM49" s="89"/>
      <c r="AN49" s="381"/>
      <c r="AO49" s="105"/>
      <c r="AP49" s="382">
        <f t="shared" si="29"/>
        <v>0</v>
      </c>
      <c r="AQ49" s="500">
        <f t="shared" si="30"/>
        <v>0</v>
      </c>
    </row>
    <row r="50" spans="1:44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476">
        <f>Startliste!D50</f>
        <v>0</v>
      </c>
      <c r="E50" s="483">
        <f>Startliste!E50</f>
        <v>0</v>
      </c>
      <c r="F50" s="444">
        <f>Startliste!F50</f>
        <v>0</v>
      </c>
      <c r="G50" s="445">
        <f>Startliste!G50</f>
        <v>0</v>
      </c>
      <c r="H50" s="484">
        <f>IF((C50=1),Idealtider!$K$3,IF((C50=2),Idealtider!$L$3,IF((C50=3),Idealtider!$M$3,IF((C50=4),Idealtider!$N$3,))))</f>
        <v>0</v>
      </c>
      <c r="I50" s="485">
        <f t="shared" si="31"/>
        <v>0.58333333333333315</v>
      </c>
      <c r="J50" s="620"/>
      <c r="K50" s="487">
        <f t="shared" si="16"/>
        <v>0</v>
      </c>
      <c r="L50" s="622">
        <f t="shared" si="17"/>
        <v>0</v>
      </c>
      <c r="M50" s="667">
        <f t="shared" si="18"/>
        <v>0.58680555555555536</v>
      </c>
      <c r="N50" s="667"/>
      <c r="O50" s="668">
        <f>Terræn!$J50</f>
        <v>0</v>
      </c>
      <c r="P50" s="669">
        <f t="shared" si="19"/>
        <v>0</v>
      </c>
      <c r="Q50" s="329">
        <f>IF((O50=0),((M50+Terræn!G50)+(12.5/3600)),(N50+(12.5/3600)))</f>
        <v>0.59027777777777757</v>
      </c>
      <c r="R50" s="383"/>
      <c r="S50" s="384">
        <f t="shared" si="20"/>
        <v>0</v>
      </c>
      <c r="T50" s="625">
        <f t="shared" si="21"/>
        <v>0</v>
      </c>
      <c r="U50" s="329">
        <f t="shared" si="22"/>
        <v>0.59374999999999978</v>
      </c>
      <c r="V50" s="383"/>
      <c r="W50" s="384">
        <f t="shared" si="23"/>
        <v>0</v>
      </c>
      <c r="X50" s="385">
        <f t="shared" si="24"/>
        <v>0</v>
      </c>
      <c r="Y50" s="329">
        <f t="shared" si="25"/>
        <v>0.59722222222222199</v>
      </c>
      <c r="Z50" s="383"/>
      <c r="AA50" s="384">
        <f t="shared" si="26"/>
        <v>0</v>
      </c>
      <c r="AB50" s="385">
        <f t="shared" si="27"/>
        <v>0</v>
      </c>
      <c r="AC50" s="380">
        <f t="shared" si="28"/>
        <v>0</v>
      </c>
      <c r="AD50" s="89"/>
      <c r="AE50" s="89"/>
      <c r="AF50" s="90"/>
      <c r="AG50" s="89"/>
      <c r="AH50" s="90"/>
      <c r="AI50" s="89"/>
      <c r="AJ50" s="90"/>
      <c r="AK50" s="89"/>
      <c r="AL50" s="90"/>
      <c r="AM50" s="89"/>
      <c r="AN50" s="381"/>
      <c r="AO50" s="105"/>
      <c r="AP50" s="382">
        <f t="shared" si="29"/>
        <v>0</v>
      </c>
      <c r="AQ50" s="500">
        <f t="shared" si="30"/>
        <v>0</v>
      </c>
    </row>
    <row r="51" spans="1:44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476">
        <f>Startliste!D51</f>
        <v>0</v>
      </c>
      <c r="E51" s="483">
        <f>Startliste!E51</f>
        <v>0</v>
      </c>
      <c r="F51" s="444">
        <f>Startliste!F51</f>
        <v>0</v>
      </c>
      <c r="G51" s="445">
        <f>Startliste!G51</f>
        <v>0</v>
      </c>
      <c r="H51" s="484">
        <f>IF((C51=1),Idealtider!$K$3,IF((C51=2),Idealtider!$L$3,IF((C51=3),Idealtider!$M$3,IF((C51=4),Idealtider!$N$3,))))</f>
        <v>0</v>
      </c>
      <c r="I51" s="485">
        <f t="shared" si="31"/>
        <v>0.58680555555555536</v>
      </c>
      <c r="J51" s="620"/>
      <c r="K51" s="487">
        <f t="shared" si="16"/>
        <v>0</v>
      </c>
      <c r="L51" s="622">
        <f t="shared" si="17"/>
        <v>0</v>
      </c>
      <c r="M51" s="667">
        <f t="shared" si="18"/>
        <v>0.59027777777777757</v>
      </c>
      <c r="N51" s="667"/>
      <c r="O51" s="668">
        <f>Terræn!$J51</f>
        <v>0</v>
      </c>
      <c r="P51" s="669">
        <f t="shared" si="19"/>
        <v>0</v>
      </c>
      <c r="Q51" s="329">
        <f>IF((O51=0),((M51+Terræn!G51)+(12.5/3600)),(N51+(12.5/3600)))</f>
        <v>0.59374999999999978</v>
      </c>
      <c r="R51" s="383"/>
      <c r="S51" s="384">
        <f t="shared" si="20"/>
        <v>0</v>
      </c>
      <c r="T51" s="625">
        <f t="shared" si="21"/>
        <v>0</v>
      </c>
      <c r="U51" s="329">
        <f t="shared" si="22"/>
        <v>0.59722222222222199</v>
      </c>
      <c r="V51" s="383"/>
      <c r="W51" s="384">
        <f t="shared" si="23"/>
        <v>0</v>
      </c>
      <c r="X51" s="385">
        <f t="shared" si="24"/>
        <v>0</v>
      </c>
      <c r="Y51" s="329">
        <f t="shared" si="25"/>
        <v>0.6006944444444442</v>
      </c>
      <c r="Z51" s="383"/>
      <c r="AA51" s="384">
        <f t="shared" si="26"/>
        <v>0</v>
      </c>
      <c r="AB51" s="385">
        <f t="shared" si="27"/>
        <v>0</v>
      </c>
      <c r="AC51" s="380">
        <f t="shared" si="28"/>
        <v>0</v>
      </c>
      <c r="AD51" s="89"/>
      <c r="AE51" s="89"/>
      <c r="AF51" s="90"/>
      <c r="AG51" s="89"/>
      <c r="AH51" s="90"/>
      <c r="AI51" s="89"/>
      <c r="AJ51" s="90"/>
      <c r="AK51" s="89"/>
      <c r="AL51" s="90"/>
      <c r="AM51" s="89"/>
      <c r="AN51" s="381"/>
      <c r="AO51" s="105"/>
      <c r="AP51" s="382">
        <f t="shared" si="29"/>
        <v>0</v>
      </c>
      <c r="AQ51" s="500">
        <f t="shared" si="30"/>
        <v>0</v>
      </c>
    </row>
    <row r="52" spans="1:44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476">
        <f>Startliste!D52</f>
        <v>0</v>
      </c>
      <c r="E52" s="483">
        <f>Startliste!E52</f>
        <v>0</v>
      </c>
      <c r="F52" s="444">
        <f>Startliste!F52</f>
        <v>0</v>
      </c>
      <c r="G52" s="445">
        <f>Startliste!G52</f>
        <v>0</v>
      </c>
      <c r="H52" s="484">
        <f>IF((C52=1),Idealtider!$K$3,IF((C52=2),Idealtider!$L$3,IF((C52=3),Idealtider!$M$3,IF((C52=4),Idealtider!$N$3,))))</f>
        <v>0</v>
      </c>
      <c r="I52" s="485">
        <f t="shared" si="31"/>
        <v>0.59027777777777757</v>
      </c>
      <c r="J52" s="620"/>
      <c r="K52" s="487">
        <f t="shared" si="16"/>
        <v>0</v>
      </c>
      <c r="L52" s="622">
        <f t="shared" si="17"/>
        <v>0</v>
      </c>
      <c r="M52" s="667">
        <f t="shared" si="18"/>
        <v>0.59374999999999978</v>
      </c>
      <c r="N52" s="667"/>
      <c r="O52" s="668">
        <f>Terræn!$J52</f>
        <v>0</v>
      </c>
      <c r="P52" s="669">
        <f t="shared" si="19"/>
        <v>0</v>
      </c>
      <c r="Q52" s="329">
        <f>IF((O52=0),((M52+Terræn!G52)+(12.5/3600)),(N52+(12.5/3600)))</f>
        <v>0.59722222222222199</v>
      </c>
      <c r="R52" s="383"/>
      <c r="S52" s="384">
        <f t="shared" si="20"/>
        <v>0</v>
      </c>
      <c r="T52" s="625">
        <f t="shared" si="21"/>
        <v>0</v>
      </c>
      <c r="U52" s="329">
        <f t="shared" si="22"/>
        <v>0.6006944444444442</v>
      </c>
      <c r="V52" s="383"/>
      <c r="W52" s="384">
        <f t="shared" si="23"/>
        <v>0</v>
      </c>
      <c r="X52" s="385">
        <f t="shared" si="24"/>
        <v>0</v>
      </c>
      <c r="Y52" s="329">
        <f t="shared" si="25"/>
        <v>0.60416666666666641</v>
      </c>
      <c r="Z52" s="383"/>
      <c r="AA52" s="384">
        <f t="shared" si="26"/>
        <v>0</v>
      </c>
      <c r="AB52" s="385">
        <f t="shared" si="27"/>
        <v>0</v>
      </c>
      <c r="AC52" s="380">
        <f t="shared" si="28"/>
        <v>0</v>
      </c>
      <c r="AD52" s="89"/>
      <c r="AE52" s="89"/>
      <c r="AF52" s="90"/>
      <c r="AG52" s="89"/>
      <c r="AH52" s="90"/>
      <c r="AI52" s="89"/>
      <c r="AJ52" s="90"/>
      <c r="AK52" s="89"/>
      <c r="AL52" s="90"/>
      <c r="AM52" s="89"/>
      <c r="AN52" s="381"/>
      <c r="AO52" s="105"/>
      <c r="AP52" s="382">
        <f t="shared" si="29"/>
        <v>0</v>
      </c>
      <c r="AQ52" s="500">
        <f t="shared" si="30"/>
        <v>0</v>
      </c>
    </row>
    <row r="53" spans="1:44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476">
        <f>Startliste!D53</f>
        <v>0</v>
      </c>
      <c r="E53" s="483">
        <f>Startliste!E53</f>
        <v>0</v>
      </c>
      <c r="F53" s="444">
        <f>Startliste!F53</f>
        <v>0</v>
      </c>
      <c r="G53" s="445">
        <f>Startliste!G53</f>
        <v>0</v>
      </c>
      <c r="H53" s="484">
        <f>IF((C53=1),Idealtider!$K$3,IF((C53=2),Idealtider!$L$3,IF((C53=3),Idealtider!$M$3,IF((C53=4),Idealtider!$N$3,))))</f>
        <v>0</v>
      </c>
      <c r="I53" s="485">
        <f t="shared" si="31"/>
        <v>0.59374999999999978</v>
      </c>
      <c r="J53" s="620"/>
      <c r="K53" s="487">
        <f t="shared" si="16"/>
        <v>0</v>
      </c>
      <c r="L53" s="622">
        <f t="shared" si="17"/>
        <v>0</v>
      </c>
      <c r="M53" s="667">
        <f t="shared" si="18"/>
        <v>0.59722222222222199</v>
      </c>
      <c r="N53" s="667"/>
      <c r="O53" s="668">
        <f>Terræn!$J53</f>
        <v>0</v>
      </c>
      <c r="P53" s="669">
        <f t="shared" si="19"/>
        <v>0</v>
      </c>
      <c r="Q53" s="329">
        <f>IF((O53=0),((M53+Terræn!G53)+(12.5/3600)),(N53+(12.5/3600)))</f>
        <v>0.6006944444444442</v>
      </c>
      <c r="R53" s="383"/>
      <c r="S53" s="384">
        <f t="shared" si="20"/>
        <v>0</v>
      </c>
      <c r="T53" s="625">
        <f t="shared" si="21"/>
        <v>0</v>
      </c>
      <c r="U53" s="329">
        <f t="shared" si="22"/>
        <v>0.60416666666666641</v>
      </c>
      <c r="V53" s="383"/>
      <c r="W53" s="384">
        <f t="shared" si="23"/>
        <v>0</v>
      </c>
      <c r="X53" s="385">
        <f t="shared" si="24"/>
        <v>0</v>
      </c>
      <c r="Y53" s="329">
        <f t="shared" si="25"/>
        <v>0.60763888888888862</v>
      </c>
      <c r="Z53" s="383"/>
      <c r="AA53" s="384">
        <f t="shared" si="26"/>
        <v>0</v>
      </c>
      <c r="AB53" s="385">
        <f t="shared" si="27"/>
        <v>0</v>
      </c>
      <c r="AC53" s="380">
        <f t="shared" si="28"/>
        <v>0</v>
      </c>
      <c r="AD53" s="89"/>
      <c r="AE53" s="89"/>
      <c r="AF53" s="90"/>
      <c r="AG53" s="89"/>
      <c r="AH53" s="90"/>
      <c r="AI53" s="89"/>
      <c r="AJ53" s="90"/>
      <c r="AK53" s="89"/>
      <c r="AL53" s="90"/>
      <c r="AM53" s="89"/>
      <c r="AN53" s="381"/>
      <c r="AO53" s="105"/>
      <c r="AP53" s="382">
        <f t="shared" si="29"/>
        <v>0</v>
      </c>
      <c r="AQ53" s="500">
        <f t="shared" si="30"/>
        <v>0</v>
      </c>
    </row>
    <row r="54" spans="1:44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476">
        <f>Startliste!D54</f>
        <v>0</v>
      </c>
      <c r="E54" s="483">
        <f>Startliste!E54</f>
        <v>0</v>
      </c>
      <c r="F54" s="444">
        <f>Startliste!F54</f>
        <v>0</v>
      </c>
      <c r="G54" s="445">
        <f>Startliste!G54</f>
        <v>0</v>
      </c>
      <c r="H54" s="484">
        <f>IF((C54=1),Idealtider!$K$3,IF((C54=2),Idealtider!$L$3,IF((C54=3),Idealtider!$M$3,IF((C54=4),Idealtider!$N$3,))))</f>
        <v>0</v>
      </c>
      <c r="I54" s="485">
        <f t="shared" si="31"/>
        <v>0.59722222222222199</v>
      </c>
      <c r="J54" s="620"/>
      <c r="K54" s="487">
        <f t="shared" si="16"/>
        <v>0</v>
      </c>
      <c r="L54" s="622">
        <f t="shared" si="17"/>
        <v>0</v>
      </c>
      <c r="M54" s="667">
        <f t="shared" si="18"/>
        <v>0.6006944444444442</v>
      </c>
      <c r="N54" s="667"/>
      <c r="O54" s="668">
        <f>Terræn!$J54</f>
        <v>0</v>
      </c>
      <c r="P54" s="669">
        <f t="shared" si="19"/>
        <v>0</v>
      </c>
      <c r="Q54" s="329">
        <f>IF((O54=0),((M54+Terræn!G54)+(12.5/3600)),(N54+(12.5/3600)))</f>
        <v>0.60416666666666641</v>
      </c>
      <c r="R54" s="383"/>
      <c r="S54" s="384">
        <f t="shared" si="20"/>
        <v>0</v>
      </c>
      <c r="T54" s="625">
        <f t="shared" si="21"/>
        <v>0</v>
      </c>
      <c r="U54" s="329">
        <f t="shared" si="22"/>
        <v>0.60763888888888862</v>
      </c>
      <c r="V54" s="383"/>
      <c r="W54" s="384">
        <f t="shared" si="23"/>
        <v>0</v>
      </c>
      <c r="X54" s="385">
        <f t="shared" si="24"/>
        <v>0</v>
      </c>
      <c r="Y54" s="329">
        <f t="shared" si="25"/>
        <v>0.61111111111111083</v>
      </c>
      <c r="Z54" s="383"/>
      <c r="AA54" s="384">
        <f t="shared" si="26"/>
        <v>0</v>
      </c>
      <c r="AB54" s="385">
        <f t="shared" si="27"/>
        <v>0</v>
      </c>
      <c r="AC54" s="380">
        <f t="shared" si="28"/>
        <v>0</v>
      </c>
      <c r="AD54" s="89"/>
      <c r="AE54" s="89"/>
      <c r="AF54" s="90"/>
      <c r="AG54" s="89"/>
      <c r="AH54" s="90"/>
      <c r="AI54" s="89"/>
      <c r="AJ54" s="90"/>
      <c r="AK54" s="89"/>
      <c r="AL54" s="90"/>
      <c r="AM54" s="89"/>
      <c r="AN54" s="381"/>
      <c r="AO54" s="105"/>
      <c r="AP54" s="382">
        <f t="shared" si="29"/>
        <v>0</v>
      </c>
      <c r="AQ54" s="500">
        <f t="shared" si="30"/>
        <v>0</v>
      </c>
    </row>
    <row r="55" spans="1:44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476">
        <f>Startliste!D55</f>
        <v>0</v>
      </c>
      <c r="E55" s="483">
        <f>Startliste!E55</f>
        <v>0</v>
      </c>
      <c r="F55" s="444">
        <f>Startliste!F55</f>
        <v>0</v>
      </c>
      <c r="G55" s="445">
        <f>Startliste!G55</f>
        <v>0</v>
      </c>
      <c r="H55" s="484">
        <f>IF((C55=1),Idealtider!$K$3,IF((C55=2),Idealtider!$L$3,IF((C55=3),Idealtider!$M$3,IF((C55=4),Idealtider!$N$3,))))</f>
        <v>0</v>
      </c>
      <c r="I55" s="485">
        <f t="shared" si="31"/>
        <v>0.6006944444444442</v>
      </c>
      <c r="J55" s="620"/>
      <c r="K55" s="487">
        <f t="shared" si="16"/>
        <v>0</v>
      </c>
      <c r="L55" s="622">
        <f t="shared" si="17"/>
        <v>0</v>
      </c>
      <c r="M55" s="667">
        <f t="shared" si="18"/>
        <v>0.60416666666666641</v>
      </c>
      <c r="N55" s="667"/>
      <c r="O55" s="668">
        <f>Terræn!$J55</f>
        <v>0</v>
      </c>
      <c r="P55" s="669">
        <f t="shared" si="19"/>
        <v>0</v>
      </c>
      <c r="Q55" s="329">
        <f>IF((O55=0),((M55+Terræn!G55)+(12.5/3600)),(N55+(12.5/3600)))</f>
        <v>0.60763888888888862</v>
      </c>
      <c r="R55" s="383"/>
      <c r="S55" s="384">
        <f t="shared" si="20"/>
        <v>0</v>
      </c>
      <c r="T55" s="625">
        <f t="shared" si="21"/>
        <v>0</v>
      </c>
      <c r="U55" s="329">
        <f t="shared" si="22"/>
        <v>0.61111111111111083</v>
      </c>
      <c r="V55" s="383"/>
      <c r="W55" s="384">
        <f t="shared" si="23"/>
        <v>0</v>
      </c>
      <c r="X55" s="385">
        <f t="shared" si="24"/>
        <v>0</v>
      </c>
      <c r="Y55" s="329">
        <f t="shared" si="25"/>
        <v>0.61458333333333304</v>
      </c>
      <c r="Z55" s="383"/>
      <c r="AA55" s="384">
        <f t="shared" si="26"/>
        <v>0</v>
      </c>
      <c r="AB55" s="385">
        <f t="shared" si="27"/>
        <v>0</v>
      </c>
      <c r="AC55" s="380">
        <f t="shared" si="28"/>
        <v>0</v>
      </c>
      <c r="AD55" s="89"/>
      <c r="AE55" s="89"/>
      <c r="AF55" s="90"/>
      <c r="AG55" s="89"/>
      <c r="AH55" s="90"/>
      <c r="AI55" s="89"/>
      <c r="AJ55" s="90"/>
      <c r="AK55" s="89"/>
      <c r="AL55" s="90"/>
      <c r="AM55" s="89"/>
      <c r="AN55" s="381"/>
      <c r="AO55" s="105"/>
      <c r="AP55" s="382">
        <f t="shared" si="29"/>
        <v>0</v>
      </c>
      <c r="AQ55" s="500">
        <f t="shared" si="30"/>
        <v>0</v>
      </c>
    </row>
    <row r="56" spans="1:44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476">
        <f>Startliste!D56</f>
        <v>0</v>
      </c>
      <c r="E56" s="483">
        <f>Startliste!E56</f>
        <v>0</v>
      </c>
      <c r="F56" s="444">
        <f>Startliste!F56</f>
        <v>0</v>
      </c>
      <c r="G56" s="445">
        <f>Startliste!G56</f>
        <v>0</v>
      </c>
      <c r="H56" s="484">
        <f>IF((C56=1),Idealtider!$K$3,IF((C56=2),Idealtider!$L$3,IF((C56=3),Idealtider!$M$3,IF((C56=4),Idealtider!$N$3,))))</f>
        <v>0</v>
      </c>
      <c r="I56" s="485">
        <f t="shared" si="31"/>
        <v>0.60416666666666641</v>
      </c>
      <c r="J56" s="620"/>
      <c r="K56" s="487">
        <f t="shared" si="16"/>
        <v>0</v>
      </c>
      <c r="L56" s="622">
        <f t="shared" si="17"/>
        <v>0</v>
      </c>
      <c r="M56" s="667">
        <f t="shared" si="18"/>
        <v>0.60763888888888862</v>
      </c>
      <c r="N56" s="667"/>
      <c r="O56" s="668">
        <f>Terræn!$J56</f>
        <v>0</v>
      </c>
      <c r="P56" s="669">
        <f t="shared" si="19"/>
        <v>0</v>
      </c>
      <c r="Q56" s="329">
        <f>IF((O56=0),((M56+Terræn!G56)+(12.5/3600)),(N56+(12.5/3600)))</f>
        <v>0.61111111111111083</v>
      </c>
      <c r="R56" s="383"/>
      <c r="S56" s="384">
        <f t="shared" si="20"/>
        <v>0</v>
      </c>
      <c r="T56" s="625">
        <f t="shared" si="21"/>
        <v>0</v>
      </c>
      <c r="U56" s="329">
        <f t="shared" si="22"/>
        <v>0.61458333333333304</v>
      </c>
      <c r="V56" s="383"/>
      <c r="W56" s="384">
        <f t="shared" si="23"/>
        <v>0</v>
      </c>
      <c r="X56" s="385">
        <f t="shared" si="24"/>
        <v>0</v>
      </c>
      <c r="Y56" s="329">
        <f t="shared" si="25"/>
        <v>0.61805555555555525</v>
      </c>
      <c r="Z56" s="383"/>
      <c r="AA56" s="384">
        <f t="shared" si="26"/>
        <v>0</v>
      </c>
      <c r="AB56" s="385">
        <f t="shared" si="27"/>
        <v>0</v>
      </c>
      <c r="AC56" s="380">
        <f t="shared" si="28"/>
        <v>0</v>
      </c>
      <c r="AD56" s="89"/>
      <c r="AE56" s="89"/>
      <c r="AF56" s="90"/>
      <c r="AG56" s="89"/>
      <c r="AH56" s="90"/>
      <c r="AI56" s="89"/>
      <c r="AJ56" s="90"/>
      <c r="AK56" s="89"/>
      <c r="AL56" s="90"/>
      <c r="AM56" s="89"/>
      <c r="AN56" s="381"/>
      <c r="AO56" s="105"/>
      <c r="AP56" s="382">
        <f t="shared" si="29"/>
        <v>0</v>
      </c>
      <c r="AQ56" s="500">
        <f t="shared" si="30"/>
        <v>0</v>
      </c>
    </row>
    <row r="57" spans="1:44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476">
        <f>Startliste!D57</f>
        <v>0</v>
      </c>
      <c r="E57" s="483">
        <f>Startliste!E57</f>
        <v>0</v>
      </c>
      <c r="F57" s="444">
        <f>Startliste!F57</f>
        <v>0</v>
      </c>
      <c r="G57" s="445">
        <f>Startliste!G57</f>
        <v>0</v>
      </c>
      <c r="H57" s="484">
        <f>IF((C57=1),Idealtider!$K$3,IF((C57=2),Idealtider!$L$3,IF((C57=3),Idealtider!$M$3,IF((C57=4),Idealtider!$N$3,))))</f>
        <v>0</v>
      </c>
      <c r="I57" s="485">
        <f t="shared" si="31"/>
        <v>0.60763888888888862</v>
      </c>
      <c r="J57" s="620"/>
      <c r="K57" s="487">
        <f t="shared" si="16"/>
        <v>0</v>
      </c>
      <c r="L57" s="622">
        <f t="shared" si="17"/>
        <v>0</v>
      </c>
      <c r="M57" s="667">
        <f t="shared" si="18"/>
        <v>0.61111111111111083</v>
      </c>
      <c r="N57" s="667"/>
      <c r="O57" s="668">
        <f>Terræn!$J57</f>
        <v>0</v>
      </c>
      <c r="P57" s="669">
        <f t="shared" si="19"/>
        <v>0</v>
      </c>
      <c r="Q57" s="329">
        <f>IF((O57=0),((M57+Terræn!G57)+(12.5/3600)),(N57+(12.5/3600)))</f>
        <v>0.61458333333333304</v>
      </c>
      <c r="R57" s="383"/>
      <c r="S57" s="384">
        <f t="shared" si="20"/>
        <v>0</v>
      </c>
      <c r="T57" s="625">
        <f t="shared" si="21"/>
        <v>0</v>
      </c>
      <c r="U57" s="329">
        <f t="shared" si="22"/>
        <v>0.61805555555555525</v>
      </c>
      <c r="V57" s="383"/>
      <c r="W57" s="384">
        <f t="shared" si="23"/>
        <v>0</v>
      </c>
      <c r="X57" s="385">
        <f t="shared" si="24"/>
        <v>0</v>
      </c>
      <c r="Y57" s="329">
        <f t="shared" si="25"/>
        <v>0.62152777777777746</v>
      </c>
      <c r="Z57" s="383"/>
      <c r="AA57" s="384">
        <f t="shared" si="26"/>
        <v>0</v>
      </c>
      <c r="AB57" s="385">
        <f t="shared" si="27"/>
        <v>0</v>
      </c>
      <c r="AC57" s="380">
        <f t="shared" si="28"/>
        <v>0</v>
      </c>
      <c r="AD57" s="89"/>
      <c r="AE57" s="89"/>
      <c r="AF57" s="90"/>
      <c r="AG57" s="89"/>
      <c r="AH57" s="90"/>
      <c r="AI57" s="89"/>
      <c r="AJ57" s="90"/>
      <c r="AK57" s="89"/>
      <c r="AL57" s="90"/>
      <c r="AM57" s="89"/>
      <c r="AN57" s="381"/>
      <c r="AO57" s="105"/>
      <c r="AP57" s="382">
        <f t="shared" si="29"/>
        <v>0</v>
      </c>
      <c r="AQ57" s="500">
        <f t="shared" si="30"/>
        <v>0</v>
      </c>
    </row>
    <row r="58" spans="1:44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476">
        <f>Startliste!D58</f>
        <v>0</v>
      </c>
      <c r="E58" s="483">
        <f>Startliste!E58</f>
        <v>0</v>
      </c>
      <c r="F58" s="444">
        <f>Startliste!F58</f>
        <v>0</v>
      </c>
      <c r="G58" s="445">
        <f>Startliste!G58</f>
        <v>0</v>
      </c>
      <c r="H58" s="484">
        <f>IF((C58=1),Idealtider!$K$3,IF((C58=2),Idealtider!$L$3,IF((C58=3),Idealtider!$M$3,IF((C58=4),Idealtider!$N$3,))))</f>
        <v>0</v>
      </c>
      <c r="I58" s="485">
        <f t="shared" si="31"/>
        <v>0.61111111111111083</v>
      </c>
      <c r="J58" s="620"/>
      <c r="K58" s="487">
        <f t="shared" si="16"/>
        <v>0</v>
      </c>
      <c r="L58" s="622">
        <f t="shared" si="17"/>
        <v>0</v>
      </c>
      <c r="M58" s="667">
        <f t="shared" si="18"/>
        <v>0.61458333333333304</v>
      </c>
      <c r="N58" s="667"/>
      <c r="O58" s="668">
        <f>Terræn!$J58</f>
        <v>0</v>
      </c>
      <c r="P58" s="669">
        <f t="shared" si="19"/>
        <v>0</v>
      </c>
      <c r="Q58" s="329">
        <f>IF((O58=0),((M58+Terræn!G58)+(12.5/3600)),(N58+(12.5/3600)))</f>
        <v>0.61805555555555525</v>
      </c>
      <c r="R58" s="383"/>
      <c r="S58" s="384">
        <f t="shared" si="20"/>
        <v>0</v>
      </c>
      <c r="T58" s="625">
        <f t="shared" si="21"/>
        <v>0</v>
      </c>
      <c r="U58" s="329">
        <f t="shared" si="22"/>
        <v>0.62152777777777746</v>
      </c>
      <c r="V58" s="383"/>
      <c r="W58" s="384">
        <f t="shared" si="23"/>
        <v>0</v>
      </c>
      <c r="X58" s="385">
        <f t="shared" si="24"/>
        <v>0</v>
      </c>
      <c r="Y58" s="329">
        <f t="shared" si="25"/>
        <v>0.62499999999999967</v>
      </c>
      <c r="Z58" s="383"/>
      <c r="AA58" s="384">
        <f t="shared" si="26"/>
        <v>0</v>
      </c>
      <c r="AB58" s="385">
        <f t="shared" si="27"/>
        <v>0</v>
      </c>
      <c r="AC58" s="380">
        <f t="shared" si="28"/>
        <v>0</v>
      </c>
      <c r="AD58" s="89"/>
      <c r="AE58" s="89"/>
      <c r="AF58" s="90"/>
      <c r="AG58" s="89"/>
      <c r="AH58" s="90"/>
      <c r="AI58" s="89"/>
      <c r="AJ58" s="90"/>
      <c r="AK58" s="89"/>
      <c r="AL58" s="90"/>
      <c r="AM58" s="89"/>
      <c r="AN58" s="381"/>
      <c r="AO58" s="105"/>
      <c r="AP58" s="382">
        <f t="shared" si="29"/>
        <v>0</v>
      </c>
      <c r="AQ58" s="500">
        <f t="shared" si="30"/>
        <v>0</v>
      </c>
    </row>
    <row r="59" spans="1:44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476">
        <f>Startliste!D59</f>
        <v>0</v>
      </c>
      <c r="E59" s="483">
        <f>Startliste!E59</f>
        <v>0</v>
      </c>
      <c r="F59" s="444">
        <f>Startliste!F59</f>
        <v>0</v>
      </c>
      <c r="G59" s="445">
        <f>Startliste!G59</f>
        <v>0</v>
      </c>
      <c r="H59" s="484">
        <f>IF((C59=1),Idealtider!$K$3,IF((C59=2),Idealtider!$L$3,IF((C59=3),Idealtider!$M$3,IF((C59=4),Idealtider!$N$3,))))</f>
        <v>0</v>
      </c>
      <c r="I59" s="485">
        <f t="shared" si="31"/>
        <v>0.61458333333333304</v>
      </c>
      <c r="J59" s="620"/>
      <c r="K59" s="487">
        <f t="shared" si="16"/>
        <v>0</v>
      </c>
      <c r="L59" s="622">
        <f t="shared" si="17"/>
        <v>0</v>
      </c>
      <c r="M59" s="667">
        <f t="shared" si="18"/>
        <v>0.61805555555555525</v>
      </c>
      <c r="N59" s="667"/>
      <c r="O59" s="668">
        <f>Terræn!$J59</f>
        <v>0</v>
      </c>
      <c r="P59" s="669">
        <f t="shared" si="19"/>
        <v>0</v>
      </c>
      <c r="Q59" s="329">
        <f>IF((O59=0),((M59+Terræn!G59)+(12.5/3600)),(N59+(12.5/3600)))</f>
        <v>0.62152777777777746</v>
      </c>
      <c r="R59" s="383"/>
      <c r="S59" s="384">
        <f t="shared" si="20"/>
        <v>0</v>
      </c>
      <c r="T59" s="625">
        <f t="shared" si="21"/>
        <v>0</v>
      </c>
      <c r="U59" s="329">
        <f t="shared" si="22"/>
        <v>0.62499999999999967</v>
      </c>
      <c r="V59" s="383"/>
      <c r="W59" s="384">
        <f t="shared" si="23"/>
        <v>0</v>
      </c>
      <c r="X59" s="385">
        <f t="shared" si="24"/>
        <v>0</v>
      </c>
      <c r="Y59" s="329">
        <f t="shared" si="25"/>
        <v>0.62847222222222188</v>
      </c>
      <c r="Z59" s="383"/>
      <c r="AA59" s="384">
        <f t="shared" si="26"/>
        <v>0</v>
      </c>
      <c r="AB59" s="385">
        <f t="shared" si="27"/>
        <v>0</v>
      </c>
      <c r="AC59" s="380">
        <f t="shared" si="28"/>
        <v>0</v>
      </c>
      <c r="AD59" s="89"/>
      <c r="AE59" s="89"/>
      <c r="AF59" s="90"/>
      <c r="AG59" s="89"/>
      <c r="AH59" s="90"/>
      <c r="AI59" s="89"/>
      <c r="AJ59" s="90"/>
      <c r="AK59" s="89"/>
      <c r="AL59" s="90"/>
      <c r="AM59" s="89"/>
      <c r="AN59" s="381"/>
      <c r="AO59" s="105"/>
      <c r="AP59" s="382">
        <f t="shared" si="29"/>
        <v>0</v>
      </c>
      <c r="AQ59" s="500">
        <f t="shared" si="30"/>
        <v>0</v>
      </c>
    </row>
    <row r="60" spans="1:44" ht="12.75" customHeight="1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476">
        <f>Startliste!D60</f>
        <v>0</v>
      </c>
      <c r="E60" s="483">
        <f>Startliste!E60</f>
        <v>0</v>
      </c>
      <c r="F60" s="444">
        <f>Startliste!F60</f>
        <v>0</v>
      </c>
      <c r="G60" s="445"/>
      <c r="H60" s="484">
        <f>IF((C60=1),Idealtider!$K$3,IF((C60=2),Idealtider!$L$3,IF((C60=3),Idealtider!$M$3,IF((C60=4),Idealtider!$N$3,))))</f>
        <v>0</v>
      </c>
      <c r="I60" s="485">
        <f t="shared" ref="I60:I67" si="32">IF((D60=D59), (IF((D60=0), (I59+(12.5/3600)), I59)), (I59+(12.5/3600)))</f>
        <v>0.61805555555555525</v>
      </c>
      <c r="J60" s="620"/>
      <c r="K60" s="487">
        <f t="shared" ref="K60:K67" si="33">IF(((((J60-I60)-H60)-(2/216000))&lt;0),0,(((J60-I60)-H60)-(2/216000)))</f>
        <v>0</v>
      </c>
      <c r="L60" s="622">
        <f t="shared" si="17"/>
        <v>0</v>
      </c>
      <c r="M60" s="667">
        <f t="shared" ref="M60:M67" si="34">IF((K60=0),((I60+H60)+(12.5/3600)),(J60+(12.5/3600)))</f>
        <v>0.62152777777777746</v>
      </c>
      <c r="N60" s="667"/>
      <c r="O60" s="668">
        <f>Terræn!$J60</f>
        <v>0</v>
      </c>
      <c r="P60" s="669">
        <f t="shared" si="19"/>
        <v>0</v>
      </c>
      <c r="Q60" s="329">
        <f>IF((O60=0),((M60+Terræn!G60)+(12.5/3600)),(N60+(12.5/3600)))</f>
        <v>0.62499999999999967</v>
      </c>
      <c r="R60" s="383"/>
      <c r="S60" s="384">
        <f t="shared" ref="S60:S67" si="35">IF(((((R60-Q60)-H60)-(2/216000))&lt;0),0,(((R60-Q60)-H60)-(2/216000)))</f>
        <v>0</v>
      </c>
      <c r="T60" s="625">
        <f t="shared" si="21"/>
        <v>0</v>
      </c>
      <c r="U60" s="329">
        <f t="shared" ref="U60:U67" si="36">IF((S60=0),((Q60+H60)+(12.5/3600)),(R60+(12.5/3600)))</f>
        <v>0.62847222222222188</v>
      </c>
      <c r="V60" s="383"/>
      <c r="W60" s="384">
        <f t="shared" ref="W60:W67" si="37">IF(((((V60-U60)-H60)-(2/216000))&lt;0),0,(((V60-U60)-H60)-(2/216000)))</f>
        <v>0</v>
      </c>
      <c r="X60" s="385">
        <f t="shared" si="24"/>
        <v>0</v>
      </c>
      <c r="Y60" s="329">
        <f t="shared" ref="Y60:Y67" si="38">IF((W60=0),((U60+H60)+(12.5/3600)),(V60+(12.5/3600)))</f>
        <v>0.63194444444444409</v>
      </c>
      <c r="Z60" s="383"/>
      <c r="AA60" s="384">
        <f t="shared" ref="AA60:AA67" si="39">IF(((((Z60-Y60)-H60)-(2/216000))&lt;0),0,(((Z60-Y60)-H60)-(2/216000)))</f>
        <v>0</v>
      </c>
      <c r="AB60" s="385">
        <f t="shared" si="27"/>
        <v>0</v>
      </c>
      <c r="AC60" s="380">
        <f t="shared" ref="AC60:AC67" si="40">IF(((((AB60+X60)+T60)+L60)&lt;100),(((AB60+X60)+T60)+L60),100)</f>
        <v>0</v>
      </c>
      <c r="AD60" s="89"/>
      <c r="AE60" s="89"/>
      <c r="AF60" s="90"/>
      <c r="AG60" s="89"/>
      <c r="AH60" s="90"/>
      <c r="AI60" s="89"/>
      <c r="AJ60" s="90"/>
      <c r="AK60" s="89"/>
      <c r="AL60" s="90"/>
      <c r="AM60" s="89"/>
      <c r="AN60" s="381"/>
      <c r="AO60" s="105"/>
      <c r="AP60" s="382">
        <f t="shared" ref="AP60:AP67" si="41">IF((AN60&gt;72),100,IF((AL60&gt;72),60,IF((AJ60&gt;72),30,IF((AH60&gt;72),10,0))))</f>
        <v>0</v>
      </c>
      <c r="AQ60" s="500">
        <f t="shared" ref="AQ60:AQ67" si="42">(MAX(AO60,AP60))+AC60</f>
        <v>0</v>
      </c>
    </row>
    <row r="61" spans="1:44" ht="12.75" customHeight="1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476">
        <f>Startliste!D61</f>
        <v>0</v>
      </c>
      <c r="E61" s="483">
        <f>Startliste!E61</f>
        <v>0</v>
      </c>
      <c r="F61" s="444">
        <f>Startliste!F61</f>
        <v>0</v>
      </c>
      <c r="G61" s="445"/>
      <c r="H61" s="484">
        <f>IF((C61=1),Idealtider!$K$3,IF((C61=2),Idealtider!$L$3,IF((C61=3),Idealtider!$M$3,IF((C61=4),Idealtider!$N$3,))))</f>
        <v>0</v>
      </c>
      <c r="I61" s="485">
        <f t="shared" si="32"/>
        <v>0.62152777777777746</v>
      </c>
      <c r="J61" s="620"/>
      <c r="K61" s="487">
        <f t="shared" si="33"/>
        <v>0</v>
      </c>
      <c r="L61" s="622">
        <f t="shared" si="17"/>
        <v>0</v>
      </c>
      <c r="M61" s="667">
        <f t="shared" si="34"/>
        <v>0.62499999999999967</v>
      </c>
      <c r="N61" s="667"/>
      <c r="O61" s="668">
        <f>Terræn!$J61</f>
        <v>0</v>
      </c>
      <c r="P61" s="669">
        <f t="shared" si="19"/>
        <v>0</v>
      </c>
      <c r="Q61" s="329">
        <f>IF((O61=0),((M61+Terræn!G61)+(12.5/3600)),(N61+(12.5/3600)))</f>
        <v>0.62847222222222188</v>
      </c>
      <c r="R61" s="383"/>
      <c r="S61" s="384">
        <f t="shared" si="35"/>
        <v>0</v>
      </c>
      <c r="T61" s="625">
        <f t="shared" si="21"/>
        <v>0</v>
      </c>
      <c r="U61" s="329">
        <f t="shared" si="36"/>
        <v>0.63194444444444409</v>
      </c>
      <c r="V61" s="383"/>
      <c r="W61" s="384">
        <f t="shared" si="37"/>
        <v>0</v>
      </c>
      <c r="X61" s="385">
        <f t="shared" si="24"/>
        <v>0</v>
      </c>
      <c r="Y61" s="329">
        <f t="shared" si="38"/>
        <v>0.6354166666666663</v>
      </c>
      <c r="Z61" s="383"/>
      <c r="AA61" s="384">
        <f t="shared" si="39"/>
        <v>0</v>
      </c>
      <c r="AB61" s="385">
        <f t="shared" si="27"/>
        <v>0</v>
      </c>
      <c r="AC61" s="380">
        <f t="shared" si="40"/>
        <v>0</v>
      </c>
      <c r="AD61" s="89"/>
      <c r="AE61" s="89"/>
      <c r="AF61" s="90"/>
      <c r="AG61" s="89"/>
      <c r="AH61" s="90"/>
      <c r="AI61" s="89"/>
      <c r="AJ61" s="90"/>
      <c r="AK61" s="89"/>
      <c r="AL61" s="90"/>
      <c r="AM61" s="89"/>
      <c r="AN61" s="381"/>
      <c r="AO61" s="105"/>
      <c r="AP61" s="382">
        <f t="shared" si="41"/>
        <v>0</v>
      </c>
      <c r="AQ61" s="371">
        <f t="shared" si="42"/>
        <v>0</v>
      </c>
    </row>
    <row r="62" spans="1:44" ht="12.75" customHeight="1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489">
        <f>Startliste!D62</f>
        <v>0</v>
      </c>
      <c r="E62" s="483">
        <f>Startliste!E62</f>
        <v>0</v>
      </c>
      <c r="F62" s="444">
        <f>Startliste!F62</f>
        <v>0</v>
      </c>
      <c r="G62" s="445"/>
      <c r="H62" s="484">
        <f>IF((C62=1),Idealtider!$K$3,IF((C62=2),Idealtider!$L$3,IF((C62=3),Idealtider!$M$3,IF((C62=4),Idealtider!$N$3,))))</f>
        <v>0</v>
      </c>
      <c r="I62" s="485">
        <f t="shared" si="32"/>
        <v>0.62499999999999967</v>
      </c>
      <c r="J62" s="620"/>
      <c r="K62" s="487">
        <f t="shared" si="33"/>
        <v>0</v>
      </c>
      <c r="L62" s="622">
        <f t="shared" si="17"/>
        <v>0</v>
      </c>
      <c r="M62" s="667">
        <f t="shared" si="34"/>
        <v>0.62847222222222188</v>
      </c>
      <c r="N62" s="667"/>
      <c r="O62" s="668">
        <f>Terræn!$J62</f>
        <v>0</v>
      </c>
      <c r="P62" s="669">
        <f t="shared" si="19"/>
        <v>0</v>
      </c>
      <c r="Q62" s="329">
        <f>IF((O62=0),((M62+Terræn!G62)+(12.5/3600)),(N62+(12.5/3600)))</f>
        <v>0.63194444444444409</v>
      </c>
      <c r="R62" s="383"/>
      <c r="S62" s="384">
        <f t="shared" si="35"/>
        <v>0</v>
      </c>
      <c r="T62" s="625">
        <f t="shared" si="21"/>
        <v>0</v>
      </c>
      <c r="U62" s="329">
        <f t="shared" si="36"/>
        <v>0.6354166666666663</v>
      </c>
      <c r="V62" s="383"/>
      <c r="W62" s="384">
        <f t="shared" si="37"/>
        <v>0</v>
      </c>
      <c r="X62" s="385">
        <f t="shared" si="24"/>
        <v>0</v>
      </c>
      <c r="Y62" s="329">
        <f t="shared" si="38"/>
        <v>0.63888888888888851</v>
      </c>
      <c r="Z62" s="383"/>
      <c r="AA62" s="384">
        <f t="shared" si="39"/>
        <v>0</v>
      </c>
      <c r="AB62" s="385">
        <f t="shared" si="27"/>
        <v>0</v>
      </c>
      <c r="AC62" s="380">
        <f t="shared" si="40"/>
        <v>0</v>
      </c>
      <c r="AD62" s="89"/>
      <c r="AE62" s="89"/>
      <c r="AF62" s="90"/>
      <c r="AG62" s="89"/>
      <c r="AH62" s="90"/>
      <c r="AI62" s="89"/>
      <c r="AJ62" s="90"/>
      <c r="AK62" s="89"/>
      <c r="AL62" s="90"/>
      <c r="AM62" s="89"/>
      <c r="AN62" s="381"/>
      <c r="AO62" s="105"/>
      <c r="AP62" s="382">
        <f t="shared" si="41"/>
        <v>0</v>
      </c>
      <c r="AQ62" s="371">
        <f t="shared" si="42"/>
        <v>0</v>
      </c>
      <c r="AR62" s="628"/>
    </row>
    <row r="63" spans="1:44" ht="12.75" customHeight="1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489">
        <f>Startliste!D63</f>
        <v>0</v>
      </c>
      <c r="E63" s="483">
        <f>Startliste!E63</f>
        <v>0</v>
      </c>
      <c r="F63" s="444">
        <f>Startliste!F63</f>
        <v>0</v>
      </c>
      <c r="G63" s="445"/>
      <c r="H63" s="484">
        <f>IF((C63=1),Idealtider!$K$3,IF((C63=2),Idealtider!$L$3,IF((C63=3),Idealtider!$M$3,IF((C63=4),Idealtider!$N$3,))))</f>
        <v>0</v>
      </c>
      <c r="I63" s="485">
        <f t="shared" si="32"/>
        <v>0.62847222222222188</v>
      </c>
      <c r="J63" s="620"/>
      <c r="K63" s="487">
        <f t="shared" si="33"/>
        <v>0</v>
      </c>
      <c r="L63" s="622">
        <f t="shared" si="17"/>
        <v>0</v>
      </c>
      <c r="M63" s="667">
        <f t="shared" si="34"/>
        <v>0.63194444444444409</v>
      </c>
      <c r="N63" s="667"/>
      <c r="O63" s="668">
        <f>Terræn!$J63</f>
        <v>0</v>
      </c>
      <c r="P63" s="669">
        <f t="shared" si="19"/>
        <v>0</v>
      </c>
      <c r="Q63" s="329">
        <f>IF((O63=0),((M63+Terræn!G63)+(12.5/3600)),(N63+(12.5/3600)))</f>
        <v>0.6354166666666663</v>
      </c>
      <c r="R63" s="383"/>
      <c r="S63" s="384">
        <f t="shared" si="35"/>
        <v>0</v>
      </c>
      <c r="T63" s="625">
        <f t="shared" si="21"/>
        <v>0</v>
      </c>
      <c r="U63" s="329">
        <f t="shared" si="36"/>
        <v>0.63888888888888851</v>
      </c>
      <c r="V63" s="383"/>
      <c r="W63" s="384">
        <f t="shared" si="37"/>
        <v>0</v>
      </c>
      <c r="X63" s="385">
        <f t="shared" si="24"/>
        <v>0</v>
      </c>
      <c r="Y63" s="329">
        <f t="shared" si="38"/>
        <v>0.64236111111111072</v>
      </c>
      <c r="Z63" s="383"/>
      <c r="AA63" s="384">
        <f t="shared" si="39"/>
        <v>0</v>
      </c>
      <c r="AB63" s="385">
        <f t="shared" si="27"/>
        <v>0</v>
      </c>
      <c r="AC63" s="380">
        <f t="shared" si="40"/>
        <v>0</v>
      </c>
      <c r="AD63" s="89"/>
      <c r="AE63" s="89"/>
      <c r="AF63" s="90"/>
      <c r="AG63" s="89"/>
      <c r="AH63" s="90"/>
      <c r="AI63" s="89"/>
      <c r="AJ63" s="90"/>
      <c r="AK63" s="89"/>
      <c r="AL63" s="90"/>
      <c r="AM63" s="89"/>
      <c r="AN63" s="381"/>
      <c r="AO63" s="105"/>
      <c r="AP63" s="382">
        <f t="shared" si="41"/>
        <v>0</v>
      </c>
      <c r="AQ63" s="371">
        <f t="shared" si="42"/>
        <v>0</v>
      </c>
      <c r="AR63" s="628"/>
    </row>
    <row r="64" spans="1:44" ht="12.75" customHeight="1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489">
        <f>Startliste!D64</f>
        <v>0</v>
      </c>
      <c r="E64" s="483">
        <f>Startliste!E64</f>
        <v>0</v>
      </c>
      <c r="F64" s="444">
        <f>Startliste!F64</f>
        <v>0</v>
      </c>
      <c r="G64" s="445"/>
      <c r="H64" s="484">
        <f>IF((C64=1),Idealtider!$K$3,IF((C64=2),Idealtider!$L$3,IF((C64=3),Idealtider!$M$3,IF((C64=4),Idealtider!$N$3,))))</f>
        <v>0</v>
      </c>
      <c r="I64" s="485">
        <f t="shared" si="32"/>
        <v>0.63194444444444409</v>
      </c>
      <c r="J64" s="620"/>
      <c r="K64" s="487">
        <f t="shared" si="33"/>
        <v>0</v>
      </c>
      <c r="L64" s="622">
        <f t="shared" si="17"/>
        <v>0</v>
      </c>
      <c r="M64" s="667">
        <f t="shared" si="34"/>
        <v>0.6354166666666663</v>
      </c>
      <c r="N64" s="667"/>
      <c r="O64" s="668">
        <f>Terræn!$J64</f>
        <v>0</v>
      </c>
      <c r="P64" s="669">
        <f t="shared" si="19"/>
        <v>0</v>
      </c>
      <c r="Q64" s="329">
        <f>IF((O64=0),((M64+Terræn!G64)+(12.5/3600)),(N64+(12.5/3600)))</f>
        <v>0.63888888888888851</v>
      </c>
      <c r="R64" s="383"/>
      <c r="S64" s="384">
        <f t="shared" si="35"/>
        <v>0</v>
      </c>
      <c r="T64" s="625">
        <f t="shared" si="21"/>
        <v>0</v>
      </c>
      <c r="U64" s="329">
        <f t="shared" si="36"/>
        <v>0.64236111111111072</v>
      </c>
      <c r="V64" s="383"/>
      <c r="W64" s="384">
        <f t="shared" si="37"/>
        <v>0</v>
      </c>
      <c r="X64" s="385">
        <f t="shared" si="24"/>
        <v>0</v>
      </c>
      <c r="Y64" s="329">
        <f t="shared" si="38"/>
        <v>0.64583333333333293</v>
      </c>
      <c r="Z64" s="383"/>
      <c r="AA64" s="384">
        <f t="shared" si="39"/>
        <v>0</v>
      </c>
      <c r="AB64" s="385">
        <f t="shared" si="27"/>
        <v>0</v>
      </c>
      <c r="AC64" s="380">
        <f t="shared" si="40"/>
        <v>0</v>
      </c>
      <c r="AD64" s="89"/>
      <c r="AE64" s="89"/>
      <c r="AF64" s="90"/>
      <c r="AG64" s="89"/>
      <c r="AH64" s="90"/>
      <c r="AI64" s="89"/>
      <c r="AJ64" s="90"/>
      <c r="AK64" s="89"/>
      <c r="AL64" s="90"/>
      <c r="AM64" s="89"/>
      <c r="AN64" s="381"/>
      <c r="AO64" s="105"/>
      <c r="AP64" s="382">
        <f t="shared" si="41"/>
        <v>0</v>
      </c>
      <c r="AQ64" s="371">
        <f t="shared" si="42"/>
        <v>0</v>
      </c>
    </row>
    <row r="65" spans="1:43" ht="12.75" customHeight="1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489">
        <f>Startliste!D65</f>
        <v>0</v>
      </c>
      <c r="E65" s="483">
        <f>Startliste!E65</f>
        <v>0</v>
      </c>
      <c r="F65" s="444">
        <f>Startliste!F65</f>
        <v>0</v>
      </c>
      <c r="G65" s="445"/>
      <c r="H65" s="484">
        <f>IF((C65=1),Idealtider!$K$3,IF((C65=2),Idealtider!$L$3,IF((C65=3),Idealtider!$M$3,IF((C65=4),Idealtider!$N$3,))))</f>
        <v>0</v>
      </c>
      <c r="I65" s="485">
        <f t="shared" si="32"/>
        <v>0.6354166666666663</v>
      </c>
      <c r="J65" s="620"/>
      <c r="K65" s="487">
        <f t="shared" si="33"/>
        <v>0</v>
      </c>
      <c r="L65" s="622">
        <f t="shared" si="17"/>
        <v>0</v>
      </c>
      <c r="M65" s="667">
        <f t="shared" si="34"/>
        <v>0.63888888888888851</v>
      </c>
      <c r="N65" s="667"/>
      <c r="O65" s="668">
        <f>Terræn!$J65</f>
        <v>0</v>
      </c>
      <c r="P65" s="669">
        <f t="shared" si="19"/>
        <v>0</v>
      </c>
      <c r="Q65" s="329">
        <f>IF((O65=0),((M65+Terræn!G65)+(12.5/3600)),(N65+(12.5/3600)))</f>
        <v>0.64236111111111072</v>
      </c>
      <c r="R65" s="383"/>
      <c r="S65" s="384">
        <f t="shared" si="35"/>
        <v>0</v>
      </c>
      <c r="T65" s="625">
        <f t="shared" si="21"/>
        <v>0</v>
      </c>
      <c r="U65" s="329">
        <f t="shared" si="36"/>
        <v>0.64583333333333293</v>
      </c>
      <c r="V65" s="383"/>
      <c r="W65" s="384">
        <f t="shared" si="37"/>
        <v>0</v>
      </c>
      <c r="X65" s="385">
        <f t="shared" si="24"/>
        <v>0</v>
      </c>
      <c r="Y65" s="329">
        <f t="shared" si="38"/>
        <v>0.64930555555555514</v>
      </c>
      <c r="Z65" s="383"/>
      <c r="AA65" s="384">
        <f t="shared" si="39"/>
        <v>0</v>
      </c>
      <c r="AB65" s="385">
        <f t="shared" si="27"/>
        <v>0</v>
      </c>
      <c r="AC65" s="380">
        <f t="shared" si="40"/>
        <v>0</v>
      </c>
      <c r="AD65" s="89"/>
      <c r="AE65" s="89"/>
      <c r="AF65" s="90"/>
      <c r="AG65" s="89"/>
      <c r="AH65" s="90"/>
      <c r="AI65" s="89"/>
      <c r="AJ65" s="90"/>
      <c r="AK65" s="89"/>
      <c r="AL65" s="90"/>
      <c r="AM65" s="89"/>
      <c r="AN65" s="381"/>
      <c r="AO65" s="105"/>
      <c r="AP65" s="382">
        <f t="shared" si="41"/>
        <v>0</v>
      </c>
      <c r="AQ65" s="371">
        <f t="shared" si="42"/>
        <v>0</v>
      </c>
    </row>
    <row r="66" spans="1:43" ht="12.75" customHeight="1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489">
        <f>Startliste!D66</f>
        <v>0</v>
      </c>
      <c r="E66" s="483">
        <f>Startliste!E66</f>
        <v>0</v>
      </c>
      <c r="F66" s="444">
        <f>Startliste!F66</f>
        <v>0</v>
      </c>
      <c r="G66" s="445"/>
      <c r="H66" s="484">
        <f>IF((C66=1),Idealtider!$K$3,IF((C66=2),Idealtider!$L$3,IF((C66=3),Idealtider!$M$3,IF((C66=4),Idealtider!$N$3,))))</f>
        <v>0</v>
      </c>
      <c r="I66" s="485">
        <f t="shared" si="32"/>
        <v>0.63888888888888851</v>
      </c>
      <c r="J66" s="620"/>
      <c r="K66" s="487">
        <f t="shared" si="33"/>
        <v>0</v>
      </c>
      <c r="L66" s="622">
        <f t="shared" si="17"/>
        <v>0</v>
      </c>
      <c r="M66" s="667">
        <f t="shared" si="34"/>
        <v>0.64236111111111072</v>
      </c>
      <c r="N66" s="667"/>
      <c r="O66" s="668">
        <f>Terræn!$J66</f>
        <v>0</v>
      </c>
      <c r="P66" s="669">
        <f t="shared" si="19"/>
        <v>0</v>
      </c>
      <c r="Q66" s="329">
        <f>IF((O66=0),((M66+Terræn!G66)+(12.5/3600)),(N66+(12.5/3600)))</f>
        <v>0.64583333333333293</v>
      </c>
      <c r="R66" s="383"/>
      <c r="S66" s="384">
        <f t="shared" si="35"/>
        <v>0</v>
      </c>
      <c r="T66" s="625">
        <f t="shared" si="21"/>
        <v>0</v>
      </c>
      <c r="U66" s="329">
        <f t="shared" si="36"/>
        <v>0.64930555555555514</v>
      </c>
      <c r="V66" s="383"/>
      <c r="W66" s="384">
        <f t="shared" si="37"/>
        <v>0</v>
      </c>
      <c r="X66" s="385">
        <f t="shared" si="24"/>
        <v>0</v>
      </c>
      <c r="Y66" s="329">
        <f t="shared" si="38"/>
        <v>0.65277777777777735</v>
      </c>
      <c r="Z66" s="383"/>
      <c r="AA66" s="384">
        <f t="shared" si="39"/>
        <v>0</v>
      </c>
      <c r="AB66" s="385">
        <f t="shared" si="27"/>
        <v>0</v>
      </c>
      <c r="AC66" s="380">
        <f t="shared" si="40"/>
        <v>0</v>
      </c>
      <c r="AD66" s="89"/>
      <c r="AE66" s="89"/>
      <c r="AF66" s="90"/>
      <c r="AG66" s="89"/>
      <c r="AH66" s="90"/>
      <c r="AI66" s="89"/>
      <c r="AJ66" s="90"/>
      <c r="AK66" s="89"/>
      <c r="AL66" s="90"/>
      <c r="AM66" s="89"/>
      <c r="AN66" s="381"/>
      <c r="AO66" s="105"/>
      <c r="AP66" s="382">
        <f t="shared" si="41"/>
        <v>0</v>
      </c>
      <c r="AQ66" s="371">
        <f t="shared" si="42"/>
        <v>0</v>
      </c>
    </row>
    <row r="67" spans="1:43" ht="12.75" customHeight="1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489">
        <f>Startliste!D67</f>
        <v>0</v>
      </c>
      <c r="E67" s="483">
        <f>Startliste!E67</f>
        <v>0</v>
      </c>
      <c r="F67" s="444">
        <f>Startliste!F67</f>
        <v>0</v>
      </c>
      <c r="G67" s="445"/>
      <c r="H67" s="484">
        <f>IF((C67=1),Idealtider!$K$3,IF((C67=2),Idealtider!$L$3,IF((C67=3),Idealtider!$M$3,IF((C67=4),Idealtider!$N$3,))))</f>
        <v>0</v>
      </c>
      <c r="I67" s="485">
        <f t="shared" si="32"/>
        <v>0.64236111111111072</v>
      </c>
      <c r="J67" s="620"/>
      <c r="K67" s="487">
        <f t="shared" si="33"/>
        <v>0</v>
      </c>
      <c r="L67" s="622">
        <f t="shared" si="17"/>
        <v>0</v>
      </c>
      <c r="M67" s="667">
        <f t="shared" si="34"/>
        <v>0.64583333333333293</v>
      </c>
      <c r="N67" s="667"/>
      <c r="O67" s="668">
        <f>Terræn!$J67</f>
        <v>0</v>
      </c>
      <c r="P67" s="669">
        <f t="shared" si="19"/>
        <v>0</v>
      </c>
      <c r="Q67" s="329">
        <f>IF((O67=0),((M67+Terræn!G67)+(12.5/3600)),(N67+(12.5/3600)))</f>
        <v>0.64930555555555514</v>
      </c>
      <c r="R67" s="383"/>
      <c r="S67" s="384">
        <f t="shared" si="35"/>
        <v>0</v>
      </c>
      <c r="T67" s="625">
        <f t="shared" si="21"/>
        <v>0</v>
      </c>
      <c r="U67" s="329">
        <f t="shared" si="36"/>
        <v>0.65277777777777735</v>
      </c>
      <c r="V67" s="383"/>
      <c r="W67" s="384">
        <f t="shared" si="37"/>
        <v>0</v>
      </c>
      <c r="X67" s="385">
        <f t="shared" si="24"/>
        <v>0</v>
      </c>
      <c r="Y67" s="329">
        <f t="shared" si="38"/>
        <v>0.65624999999999956</v>
      </c>
      <c r="Z67" s="383"/>
      <c r="AA67" s="384">
        <f t="shared" si="39"/>
        <v>0</v>
      </c>
      <c r="AB67" s="385">
        <f t="shared" si="27"/>
        <v>0</v>
      </c>
      <c r="AC67" s="380">
        <f t="shared" si="40"/>
        <v>0</v>
      </c>
      <c r="AD67" s="89"/>
      <c r="AE67" s="89"/>
      <c r="AF67" s="90"/>
      <c r="AG67" s="89"/>
      <c r="AH67" s="90"/>
      <c r="AI67" s="89"/>
      <c r="AJ67" s="90"/>
      <c r="AK67" s="89"/>
      <c r="AL67" s="90"/>
      <c r="AM67" s="89"/>
      <c r="AN67" s="381"/>
      <c r="AO67" s="105"/>
      <c r="AP67" s="382">
        <f t="shared" si="41"/>
        <v>0</v>
      </c>
      <c r="AQ67" s="371">
        <f t="shared" si="42"/>
        <v>0</v>
      </c>
    </row>
    <row r="68" spans="1:43" ht="12.75" customHeight="1" x14ac:dyDescent="0.2">
      <c r="A68" s="442"/>
      <c r="B68" s="443"/>
      <c r="C68" s="442"/>
      <c r="D68" s="489"/>
      <c r="E68" s="483"/>
      <c r="F68" s="444"/>
      <c r="G68" s="445"/>
      <c r="H68" s="484"/>
      <c r="I68" s="485"/>
      <c r="J68" s="486"/>
      <c r="K68" s="487"/>
      <c r="L68" s="622"/>
      <c r="M68" s="667"/>
      <c r="N68" s="667"/>
      <c r="O68" s="668"/>
      <c r="P68" s="669"/>
      <c r="Q68" s="329"/>
      <c r="R68" s="383"/>
      <c r="S68" s="384"/>
      <c r="T68" s="625"/>
      <c r="U68" s="329"/>
      <c r="V68" s="383"/>
      <c r="W68" s="384"/>
      <c r="X68" s="385"/>
      <c r="Y68" s="329"/>
      <c r="Z68" s="383"/>
      <c r="AA68" s="384"/>
      <c r="AB68" s="385"/>
      <c r="AC68" s="380"/>
      <c r="AD68" s="89"/>
      <c r="AE68" s="89"/>
      <c r="AF68" s="90"/>
      <c r="AG68" s="89"/>
      <c r="AH68" s="90"/>
      <c r="AI68" s="89"/>
      <c r="AJ68" s="90"/>
      <c r="AK68" s="89"/>
      <c r="AL68" s="90"/>
      <c r="AM68" s="89"/>
      <c r="AN68" s="381"/>
      <c r="AO68" s="105"/>
      <c r="AP68" s="382"/>
      <c r="AQ68" s="371"/>
    </row>
  </sheetData>
  <mergeCells count="7">
    <mergeCell ref="AM1:AN1"/>
    <mergeCell ref="AO1:AP1"/>
    <mergeCell ref="B1:C1"/>
    <mergeCell ref="AE1:AF1"/>
    <mergeCell ref="AG1:AH1"/>
    <mergeCell ref="AI1:AJ1"/>
    <mergeCell ref="AK1:AL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2" manualBreakCount="2">
    <brk id="20" max="67" man="1"/>
    <brk id="43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BG69"/>
  <sheetViews>
    <sheetView zoomScale="70" zoomScaleNormal="70" zoomScaleSheetLayoutView="85" workbookViewId="0">
      <pane xSplit="5" ySplit="1" topLeftCell="G35" activePane="bottomRight" state="frozen"/>
      <selection pane="topRight" activeCell="F1" sqref="F1"/>
      <selection pane="bottomLeft" activeCell="A2" sqref="A2"/>
      <selection pane="bottomRight" activeCell="M73" sqref="M73"/>
    </sheetView>
  </sheetViews>
  <sheetFormatPr defaultColWidth="8.7109375" defaultRowHeight="12.75" customHeight="1" x14ac:dyDescent="0.2"/>
  <cols>
    <col min="1" max="1" width="5.28515625" style="70" customWidth="1"/>
    <col min="2" max="2" width="4.140625" style="54" customWidth="1"/>
    <col min="3" max="3" width="4.28515625" style="70" customWidth="1"/>
    <col min="4" max="4" width="14.140625" style="54" customWidth="1"/>
    <col min="5" max="5" width="12.7109375" style="34" customWidth="1"/>
    <col min="6" max="6" width="10.7109375" style="46" hidden="1" customWidth="1"/>
    <col min="7" max="7" width="8.7109375" style="72" customWidth="1"/>
    <col min="8" max="9" width="8.7109375" style="13" customWidth="1"/>
    <col min="10" max="10" width="7.85546875" style="32" customWidth="1"/>
    <col min="11" max="11" width="6.85546875" style="51" customWidth="1"/>
    <col min="12" max="12" width="11.7109375" style="39" customWidth="1"/>
    <col min="13" max="13" width="5.5703125" style="51" customWidth="1"/>
    <col min="14" max="14" width="11.28515625" style="39" customWidth="1"/>
    <col min="15" max="15" width="5.7109375" style="51" customWidth="1"/>
    <col min="16" max="16" width="11.28515625" style="39" customWidth="1"/>
    <col min="17" max="17" width="5.42578125" style="51" customWidth="1"/>
    <col min="18" max="18" width="11.28515625" style="39" customWidth="1"/>
    <col min="19" max="19" width="5.42578125" style="51" customWidth="1"/>
    <col min="20" max="20" width="11.28515625" style="39" customWidth="1"/>
    <col min="21" max="21" width="5.7109375" style="51" customWidth="1"/>
    <col min="22" max="22" width="11.28515625" style="39" customWidth="1"/>
    <col min="23" max="23" width="6.28515625" style="51" customWidth="1"/>
    <col min="24" max="24" width="11.28515625" style="39" customWidth="1"/>
    <col min="25" max="25" width="5.42578125" style="51" customWidth="1"/>
    <col min="26" max="26" width="11.28515625" style="39" customWidth="1"/>
    <col min="27" max="27" width="5.42578125" style="51" customWidth="1"/>
    <col min="28" max="28" width="11.28515625" style="39" customWidth="1"/>
    <col min="29" max="29" width="5.7109375" style="51" customWidth="1"/>
    <col min="30" max="30" width="11.28515625" style="39" customWidth="1"/>
    <col min="31" max="31" width="5.85546875" style="51" customWidth="1"/>
    <col min="32" max="32" width="11.28515625" style="39" customWidth="1"/>
    <col min="33" max="33" width="5.85546875" style="51" customWidth="1"/>
    <col min="34" max="34" width="11.28515625" style="39" customWidth="1"/>
    <col min="35" max="35" width="6.42578125" style="51" customWidth="1"/>
    <col min="36" max="36" width="9.7109375" style="39" customWidth="1"/>
    <col min="37" max="37" width="6.140625" style="51" customWidth="1"/>
    <col min="38" max="38" width="10.7109375" style="39" customWidth="1"/>
    <col min="39" max="39" width="6.28515625" style="51" customWidth="1"/>
    <col min="40" max="40" width="10.7109375" style="39" customWidth="1"/>
    <col min="41" max="41" width="6.28515625" style="51" customWidth="1"/>
    <col min="42" max="42" width="10.7109375" style="39" customWidth="1"/>
    <col min="43" max="43" width="5.7109375" style="51" customWidth="1"/>
    <col min="44" max="44" width="10.7109375" style="39" customWidth="1"/>
    <col min="45" max="45" width="6.140625" style="51" customWidth="1"/>
    <col min="46" max="46" width="10.7109375" style="39" customWidth="1"/>
    <col min="47" max="47" width="5.7109375" style="51" customWidth="1"/>
    <col min="48" max="48" width="10.140625" style="39" customWidth="1"/>
    <col min="49" max="49" width="6.28515625" style="51" customWidth="1"/>
    <col min="50" max="50" width="11.85546875" style="39" customWidth="1"/>
    <col min="51" max="51" width="5.7109375" style="51" customWidth="1"/>
    <col min="52" max="52" width="10.7109375" style="39" customWidth="1"/>
    <col min="53" max="53" width="5.42578125" style="39" customWidth="1"/>
    <col min="54" max="54" width="10.85546875" style="50" customWidth="1"/>
    <col min="55" max="55" width="5.7109375" style="39" customWidth="1"/>
    <col min="56" max="56" width="1.7109375" style="50" customWidth="1"/>
    <col min="57" max="57" width="9.7109375" style="62" customWidth="1"/>
    <col min="58" max="58" width="1.7109375" style="14" customWidth="1"/>
    <col min="59" max="59" width="13.28515625" style="35" customWidth="1"/>
  </cols>
  <sheetData>
    <row r="1" spans="1:59" s="393" customFormat="1" ht="37.5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Startliste!E1</f>
        <v>Fornavn</v>
      </c>
      <c r="E1" s="112" t="str">
        <f>Startliste!F1</f>
        <v>Efternavn</v>
      </c>
      <c r="F1" s="112" t="str">
        <f>Startliste!G1</f>
        <v>Hest</v>
      </c>
      <c r="G1" s="301" t="s">
        <v>33</v>
      </c>
      <c r="H1" s="302" t="str">
        <f>Udholdenhed!M1</f>
        <v>B-starttid</v>
      </c>
      <c r="I1" s="302" t="str">
        <f>Udholdenhed!N1</f>
        <v>B-sluttid</v>
      </c>
      <c r="J1" s="303" t="str">
        <f>Udholdenhed!O1</f>
        <v>afvigelse</v>
      </c>
      <c r="K1" s="301" t="str">
        <f>Udholdenhed!P1</f>
        <v>straf</v>
      </c>
      <c r="L1" s="301" t="s">
        <v>75</v>
      </c>
      <c r="M1" s="301" t="s">
        <v>37</v>
      </c>
      <c r="N1" s="301" t="s">
        <v>76</v>
      </c>
      <c r="O1" s="301" t="s">
        <v>37</v>
      </c>
      <c r="P1" s="301" t="s">
        <v>77</v>
      </c>
      <c r="Q1" s="301" t="s">
        <v>37</v>
      </c>
      <c r="R1" s="301" t="s">
        <v>78</v>
      </c>
      <c r="S1" s="301" t="s">
        <v>37</v>
      </c>
      <c r="T1" s="301" t="s">
        <v>79</v>
      </c>
      <c r="U1" s="301" t="s">
        <v>37</v>
      </c>
      <c r="V1" s="301" t="s">
        <v>80</v>
      </c>
      <c r="W1" s="301" t="s">
        <v>37</v>
      </c>
      <c r="X1" s="301" t="s">
        <v>81</v>
      </c>
      <c r="Y1" s="301" t="s">
        <v>37</v>
      </c>
      <c r="Z1" s="301" t="s">
        <v>82</v>
      </c>
      <c r="AA1" s="301" t="s">
        <v>37</v>
      </c>
      <c r="AB1" s="301" t="s">
        <v>83</v>
      </c>
      <c r="AC1" s="301" t="s">
        <v>37</v>
      </c>
      <c r="AD1" s="301" t="s">
        <v>84</v>
      </c>
      <c r="AE1" s="301" t="s">
        <v>37</v>
      </c>
      <c r="AF1" s="301" t="s">
        <v>85</v>
      </c>
      <c r="AG1" s="301" t="s">
        <v>37</v>
      </c>
      <c r="AH1" s="301" t="s">
        <v>86</v>
      </c>
      <c r="AI1" s="301" t="s">
        <v>37</v>
      </c>
      <c r="AJ1" s="301" t="s">
        <v>87</v>
      </c>
      <c r="AK1" s="301" t="s">
        <v>37</v>
      </c>
      <c r="AL1" s="301" t="s">
        <v>88</v>
      </c>
      <c r="AM1" s="301" t="s">
        <v>37</v>
      </c>
      <c r="AN1" s="301" t="s">
        <v>89</v>
      </c>
      <c r="AO1" s="301" t="s">
        <v>37</v>
      </c>
      <c r="AP1" s="301" t="s">
        <v>90</v>
      </c>
      <c r="AQ1" s="301" t="s">
        <v>37</v>
      </c>
      <c r="AR1" s="301" t="s">
        <v>91</v>
      </c>
      <c r="AS1" s="301" t="s">
        <v>37</v>
      </c>
      <c r="AT1" s="301" t="s">
        <v>92</v>
      </c>
      <c r="AU1" s="301" t="s">
        <v>37</v>
      </c>
      <c r="AV1" s="301" t="s">
        <v>93</v>
      </c>
      <c r="AW1" s="301" t="s">
        <v>37</v>
      </c>
      <c r="AX1" s="301" t="s">
        <v>94</v>
      </c>
      <c r="AY1" s="301" t="s">
        <v>37</v>
      </c>
      <c r="AZ1" s="301" t="s">
        <v>95</v>
      </c>
      <c r="BA1" s="301" t="s">
        <v>37</v>
      </c>
      <c r="BB1" s="301" t="s">
        <v>96</v>
      </c>
      <c r="BC1" s="301" t="s">
        <v>37</v>
      </c>
      <c r="BD1" s="301"/>
      <c r="BE1" s="114" t="s">
        <v>97</v>
      </c>
      <c r="BF1" s="110"/>
      <c r="BG1" s="627" t="s">
        <v>260</v>
      </c>
    </row>
    <row r="2" spans="1:59" s="496" customFormat="1" ht="15.75" customHeight="1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463">
        <f>Startliste!E2</f>
        <v>0</v>
      </c>
      <c r="E2" s="464">
        <f>Startliste!F2</f>
        <v>0</v>
      </c>
      <c r="F2" s="465">
        <f>Startliste!G2</f>
        <v>0</v>
      </c>
      <c r="G2" s="478">
        <f>IF((C2=1),Idealtider!$K$11,IF((C2=2),Idealtider!$L$11,IF((C2=3),Idealtider!$M$11,IF((C2=4),Idealtider!$N$11,))))</f>
        <v>0</v>
      </c>
      <c r="H2" s="479">
        <f>Udholdenhed!M2</f>
        <v>0.42013888888888923</v>
      </c>
      <c r="I2" s="480">
        <f>Udholdenhed!N2</f>
        <v>0</v>
      </c>
      <c r="J2" s="481">
        <f t="shared" ref="J2:J33" si="0">IF(((((I2-H2)-G2)-(2/216000))&lt;0),0,(((I2-H2)-G2)-(2/216000)))</f>
        <v>0</v>
      </c>
      <c r="K2" s="482">
        <f>Udholdenhed!P2</f>
        <v>0</v>
      </c>
      <c r="L2" s="492"/>
      <c r="M2" s="482">
        <f t="shared" ref="M2:M33" si="1">IF((L2=0),0,(IF((L2=1),10,(IF((L2=2),30,(IF((L2=3),60,100)))))))</f>
        <v>0</v>
      </c>
      <c r="N2" s="492"/>
      <c r="O2" s="482">
        <f t="shared" ref="O2:O33" si="2">IF((N2=0),0,(IF((N2=1),10,(IF((N2=2),30,(IF((N2=3),60,100)))))))</f>
        <v>0</v>
      </c>
      <c r="P2" s="492"/>
      <c r="Q2" s="482">
        <f t="shared" ref="Q2:Q33" si="3">IF((P2=0),0,(IF((P2=1),10,(IF((P2=2),30,(IF((P2=3),60,100)))))))</f>
        <v>0</v>
      </c>
      <c r="R2" s="492"/>
      <c r="S2" s="482">
        <f t="shared" ref="S2:S33" si="4">IF((R2=0),0,(IF((R2=1),10,(IF((R2=2),30,(IF((R2=3),60,100)))))))</f>
        <v>0</v>
      </c>
      <c r="T2" s="492"/>
      <c r="U2" s="482">
        <f t="shared" ref="U2:U33" si="5">IF((T2=0),0,(IF((T2=1),10,(IF((T2=2),30,(IF((T2=3),60,100)))))))</f>
        <v>0</v>
      </c>
      <c r="V2" s="492"/>
      <c r="W2" s="482">
        <f t="shared" ref="W2:W33" si="6">IF((V2=0),0,(IF((V2=1),10,(IF((V2=2),30,(IF((V2=3),60,100)))))))</f>
        <v>0</v>
      </c>
      <c r="X2" s="492"/>
      <c r="Y2" s="482">
        <f t="shared" ref="Y2:Y33" si="7">IF((X2=0),0,(IF((X2=1),10,(IF((X2=2),30,(IF((X2=3),60,100)))))))</f>
        <v>0</v>
      </c>
      <c r="Z2" s="492"/>
      <c r="AA2" s="482">
        <f t="shared" ref="AA2:AA33" si="8">IF((Z2=0),0,(IF((Z2=1),10,(IF((Z2=2),30,(IF((Z2=3),60,100)))))))</f>
        <v>0</v>
      </c>
      <c r="AB2" s="492"/>
      <c r="AC2" s="482">
        <f t="shared" ref="AC2:AC33" si="9">IF((AB2=0),0,(IF((AB2=1),10,(IF((AB2=2),30,(IF((AB2=3),60,100)))))))</f>
        <v>0</v>
      </c>
      <c r="AD2" s="492"/>
      <c r="AE2" s="482">
        <f t="shared" ref="AE2:AE33" si="10">IF((AD2=0),0,(IF((AD2=1),10,(IF((AD2=2),30,(IF((AD2=3),60,100)))))))</f>
        <v>0</v>
      </c>
      <c r="AF2" s="492"/>
      <c r="AG2" s="482">
        <f t="shared" ref="AG2:AG33" si="11">IF((AF2=0),0,(IF((AF2=1),10,(IF((AF2=2),30,(IF((AF2=3),60,100)))))))</f>
        <v>0</v>
      </c>
      <c r="AH2" s="492"/>
      <c r="AI2" s="482">
        <f t="shared" ref="AI2:AI33" si="12">IF((AH2=0),0,(IF((AH2=1),10,(IF((AH2=2),30,(IF((AH2=3),60,100)))))))</f>
        <v>0</v>
      </c>
      <c r="AJ2" s="492"/>
      <c r="AK2" s="482">
        <f t="shared" ref="AK2:AK33" si="13">IF((AJ2=0),0,(IF((AJ2=1),10,(IF((AJ2=2),30,(IF((AJ2=3),60,100)))))))</f>
        <v>0</v>
      </c>
      <c r="AL2" s="492"/>
      <c r="AM2" s="482">
        <f t="shared" ref="AM2:AM33" si="14">IF((AL2=0),0,(IF((AL2=1),10,(IF((AL2=2),30,(IF((AL2=3),60,100)))))))</f>
        <v>0</v>
      </c>
      <c r="AN2" s="492"/>
      <c r="AO2" s="482">
        <f t="shared" ref="AO2:AO33" si="15">IF((AN2=0),0,(IF((AN2=1),10,(IF((AN2=2),30,(IF((AN2=3),60,100)))))))</f>
        <v>0</v>
      </c>
      <c r="AP2" s="492"/>
      <c r="AQ2" s="482">
        <f t="shared" ref="AQ2:AQ33" si="16">IF((AP2=0),0,(IF((AP2=1),10,(IF((AP2=2),30,(IF((AP2=3),60,100)))))))</f>
        <v>0</v>
      </c>
      <c r="AR2" s="492"/>
      <c r="AS2" s="482">
        <f t="shared" ref="AS2:AS33" si="17">IF((AR2=0),0,(IF((AR2=1),10,(IF((AR2=2),30,(IF((AR2=3),60,100)))))))</f>
        <v>0</v>
      </c>
      <c r="AT2" s="492"/>
      <c r="AU2" s="482">
        <f t="shared" ref="AU2:AU33" si="18">IF((AT2=0),0,(IF((AT2=1),10,(IF((AT2=2),30,(IF((AT2=3),60,100)))))))</f>
        <v>0</v>
      </c>
      <c r="AV2" s="492"/>
      <c r="AW2" s="482">
        <f t="shared" ref="AW2:AW33" si="19">IF((AV2=0),0,(IF((AV2=1),10,(IF((AV2=2),30,(IF((AV2=3),60,100)))))))</f>
        <v>0</v>
      </c>
      <c r="AX2" s="492"/>
      <c r="AY2" s="482">
        <f t="shared" ref="AY2:AY33" si="20">IF((AX2=0),0,(IF((AX2=1),10,(IF((AX2=2),30,(IF((AX2=3),60,100)))))))</f>
        <v>0</v>
      </c>
      <c r="AZ2" s="493"/>
      <c r="BA2" s="482">
        <f t="shared" ref="BA2:BA33" si="21">IF((AZ2=0),0,(IF((AZ2=1),10,(IF((AZ2=2),30,(IF((AZ2=3),60,100)))))))</f>
        <v>0</v>
      </c>
      <c r="BB2" s="493"/>
      <c r="BC2" s="482">
        <f t="shared" ref="BC2:BC33" si="22">IF((BB2=0),0,(IF((BB2=1),10,(IF((BB2=2),30,(IF((BB2=3),60,100)))))))</f>
        <v>0</v>
      </c>
      <c r="BD2" s="493"/>
      <c r="BE2" s="494">
        <f t="shared" ref="BE2:BE33" si="23">IF(((((((((((((((((((((((BC2+BA2)+AY2)+AW2)+AU2)+AS2)+AQ2)+AO2)+AM2)+AK2)+AI2)+AG2)+AE2)+AC2)+AA2)+Y2)+W2)+U2)+S2)+Q2)+O2)+M2)&lt;100),(((((((((((((((((((((BC2+BA2)+AY2)+AW2)+AU2)+AS2)+AQ2)+AO2)+AM2)+AK2)+AI2)+AG2)+AE2)+AC2)+AA2)+Y2)+W2)+U2)+S2)+Q2)+O2)+M2),100)</f>
        <v>0</v>
      </c>
      <c r="BF2" s="462"/>
      <c r="BG2" s="495">
        <f t="shared" ref="BG2:BG33" si="24">IF(((BE2+K2)&gt;100),100,(BE2+K2))</f>
        <v>0</v>
      </c>
    </row>
    <row r="3" spans="1:59" s="496" customFormat="1" ht="15.75" customHeight="1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443">
        <f>Startliste!E3</f>
        <v>0</v>
      </c>
      <c r="E3" s="444">
        <f>Startliste!F3</f>
        <v>0</v>
      </c>
      <c r="F3" s="445">
        <f>Startliste!G3</f>
        <v>0</v>
      </c>
      <c r="G3" s="484">
        <f>IF((C3=1),Idealtider!$K$11,IF((C3=2),Idealtider!$L$11,IF((C3=3),Idealtider!$M$11,IF((C3=4),Idealtider!$N$11,))))</f>
        <v>0</v>
      </c>
      <c r="H3" s="485">
        <f>Udholdenhed!M3</f>
        <v>0.42361111111111144</v>
      </c>
      <c r="I3" s="486">
        <f>Udholdenhed!N3</f>
        <v>0</v>
      </c>
      <c r="J3" s="487">
        <f t="shared" si="0"/>
        <v>0</v>
      </c>
      <c r="K3" s="488">
        <f>Udholdenhed!P3</f>
        <v>0</v>
      </c>
      <c r="L3" s="497"/>
      <c r="M3" s="488">
        <f t="shared" si="1"/>
        <v>0</v>
      </c>
      <c r="N3" s="497"/>
      <c r="O3" s="488">
        <f t="shared" si="2"/>
        <v>0</v>
      </c>
      <c r="P3" s="497"/>
      <c r="Q3" s="488">
        <f t="shared" si="3"/>
        <v>0</v>
      </c>
      <c r="R3" s="497"/>
      <c r="S3" s="488">
        <f t="shared" si="4"/>
        <v>0</v>
      </c>
      <c r="T3" s="497"/>
      <c r="U3" s="488">
        <f t="shared" si="5"/>
        <v>0</v>
      </c>
      <c r="V3" s="497"/>
      <c r="W3" s="488">
        <f t="shared" si="6"/>
        <v>0</v>
      </c>
      <c r="X3" s="497"/>
      <c r="Y3" s="488">
        <f t="shared" si="7"/>
        <v>0</v>
      </c>
      <c r="Z3" s="497"/>
      <c r="AA3" s="488">
        <f t="shared" si="8"/>
        <v>0</v>
      </c>
      <c r="AB3" s="497"/>
      <c r="AC3" s="488">
        <f t="shared" si="9"/>
        <v>0</v>
      </c>
      <c r="AD3" s="497"/>
      <c r="AE3" s="488">
        <f t="shared" si="10"/>
        <v>0</v>
      </c>
      <c r="AF3" s="497"/>
      <c r="AG3" s="488">
        <f t="shared" si="11"/>
        <v>0</v>
      </c>
      <c r="AH3" s="497"/>
      <c r="AI3" s="488">
        <f t="shared" si="12"/>
        <v>0</v>
      </c>
      <c r="AJ3" s="497"/>
      <c r="AK3" s="488">
        <f t="shared" si="13"/>
        <v>0</v>
      </c>
      <c r="AL3" s="497"/>
      <c r="AM3" s="488">
        <f t="shared" si="14"/>
        <v>0</v>
      </c>
      <c r="AN3" s="497"/>
      <c r="AO3" s="488">
        <f t="shared" si="15"/>
        <v>0</v>
      </c>
      <c r="AP3" s="497"/>
      <c r="AQ3" s="488">
        <f t="shared" si="16"/>
        <v>0</v>
      </c>
      <c r="AR3" s="497"/>
      <c r="AS3" s="488">
        <f t="shared" si="17"/>
        <v>0</v>
      </c>
      <c r="AT3" s="497"/>
      <c r="AU3" s="488">
        <f t="shared" si="18"/>
        <v>0</v>
      </c>
      <c r="AV3" s="497"/>
      <c r="AW3" s="488">
        <f t="shared" si="19"/>
        <v>0</v>
      </c>
      <c r="AX3" s="497"/>
      <c r="AY3" s="488">
        <f t="shared" si="20"/>
        <v>0</v>
      </c>
      <c r="AZ3" s="498"/>
      <c r="BA3" s="488">
        <f t="shared" si="21"/>
        <v>0</v>
      </c>
      <c r="BB3" s="498"/>
      <c r="BC3" s="488">
        <f t="shared" si="22"/>
        <v>0</v>
      </c>
      <c r="BD3" s="498"/>
      <c r="BE3" s="499">
        <f t="shared" si="23"/>
        <v>0</v>
      </c>
      <c r="BF3" s="442"/>
      <c r="BG3" s="500">
        <f t="shared" si="24"/>
        <v>0</v>
      </c>
    </row>
    <row r="4" spans="1:59" s="496" customFormat="1" ht="15.75" customHeight="1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443">
        <f>Startliste!E4</f>
        <v>0</v>
      </c>
      <c r="E4" s="444">
        <f>Startliste!F4</f>
        <v>0</v>
      </c>
      <c r="F4" s="445">
        <f>Startliste!G4</f>
        <v>0</v>
      </c>
      <c r="G4" s="484">
        <f>IF((C4=1),Idealtider!$K$11,IF((C4=2),Idealtider!$L$11,IF((C4=3),Idealtider!$M$11,IF((C4=4),Idealtider!$N$11,))))</f>
        <v>0</v>
      </c>
      <c r="H4" s="485">
        <f>Udholdenhed!M4</f>
        <v>0.42708333333333365</v>
      </c>
      <c r="I4" s="486">
        <f>Udholdenhed!N4</f>
        <v>0</v>
      </c>
      <c r="J4" s="487">
        <f t="shared" si="0"/>
        <v>0</v>
      </c>
      <c r="K4" s="488">
        <f>Udholdenhed!P4</f>
        <v>0</v>
      </c>
      <c r="L4" s="497"/>
      <c r="M4" s="488">
        <f t="shared" si="1"/>
        <v>0</v>
      </c>
      <c r="N4" s="497"/>
      <c r="O4" s="488">
        <f t="shared" si="2"/>
        <v>0</v>
      </c>
      <c r="P4" s="497"/>
      <c r="Q4" s="488">
        <f t="shared" si="3"/>
        <v>0</v>
      </c>
      <c r="R4" s="497"/>
      <c r="S4" s="488">
        <f t="shared" si="4"/>
        <v>0</v>
      </c>
      <c r="T4" s="497"/>
      <c r="U4" s="488">
        <f t="shared" si="5"/>
        <v>0</v>
      </c>
      <c r="V4" s="497"/>
      <c r="W4" s="488">
        <f t="shared" si="6"/>
        <v>0</v>
      </c>
      <c r="X4" s="497"/>
      <c r="Y4" s="488">
        <f t="shared" si="7"/>
        <v>0</v>
      </c>
      <c r="Z4" s="497"/>
      <c r="AA4" s="488">
        <f t="shared" si="8"/>
        <v>0</v>
      </c>
      <c r="AB4" s="497"/>
      <c r="AC4" s="488">
        <f t="shared" si="9"/>
        <v>0</v>
      </c>
      <c r="AD4" s="497"/>
      <c r="AE4" s="488">
        <f t="shared" si="10"/>
        <v>0</v>
      </c>
      <c r="AF4" s="497"/>
      <c r="AG4" s="488">
        <f t="shared" si="11"/>
        <v>0</v>
      </c>
      <c r="AH4" s="497"/>
      <c r="AI4" s="488">
        <f t="shared" si="12"/>
        <v>0</v>
      </c>
      <c r="AJ4" s="497"/>
      <c r="AK4" s="488">
        <f t="shared" si="13"/>
        <v>0</v>
      </c>
      <c r="AL4" s="497"/>
      <c r="AM4" s="488">
        <f t="shared" si="14"/>
        <v>0</v>
      </c>
      <c r="AN4" s="497"/>
      <c r="AO4" s="488">
        <f t="shared" si="15"/>
        <v>0</v>
      </c>
      <c r="AP4" s="497"/>
      <c r="AQ4" s="488">
        <f t="shared" si="16"/>
        <v>0</v>
      </c>
      <c r="AR4" s="497"/>
      <c r="AS4" s="488">
        <f t="shared" si="17"/>
        <v>0</v>
      </c>
      <c r="AT4" s="497"/>
      <c r="AU4" s="488">
        <f t="shared" si="18"/>
        <v>0</v>
      </c>
      <c r="AV4" s="497"/>
      <c r="AW4" s="488">
        <f t="shared" si="19"/>
        <v>0</v>
      </c>
      <c r="AX4" s="497"/>
      <c r="AY4" s="488">
        <f t="shared" si="20"/>
        <v>0</v>
      </c>
      <c r="AZ4" s="498"/>
      <c r="BA4" s="488">
        <f t="shared" si="21"/>
        <v>0</v>
      </c>
      <c r="BB4" s="498"/>
      <c r="BC4" s="488">
        <f t="shared" si="22"/>
        <v>0</v>
      </c>
      <c r="BD4" s="498"/>
      <c r="BE4" s="499">
        <f t="shared" si="23"/>
        <v>0</v>
      </c>
      <c r="BF4" s="442"/>
      <c r="BG4" s="500">
        <f t="shared" si="24"/>
        <v>0</v>
      </c>
    </row>
    <row r="5" spans="1:59" s="496" customFormat="1" ht="15.75" customHeight="1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443">
        <f>Startliste!E5</f>
        <v>0</v>
      </c>
      <c r="E5" s="444">
        <f>Startliste!F5</f>
        <v>0</v>
      </c>
      <c r="F5" s="445">
        <f>Startliste!G5</f>
        <v>0</v>
      </c>
      <c r="G5" s="484">
        <f>IF((C5=1),Idealtider!$K$11,IF((C5=2),Idealtider!$L$11,IF((C5=3),Idealtider!$M$11,IF((C5=4),Idealtider!$N$11,))))</f>
        <v>0</v>
      </c>
      <c r="H5" s="485">
        <f>Udholdenhed!M5</f>
        <v>0.43055555555555586</v>
      </c>
      <c r="I5" s="486">
        <f>Udholdenhed!N5</f>
        <v>0</v>
      </c>
      <c r="J5" s="487">
        <f t="shared" si="0"/>
        <v>0</v>
      </c>
      <c r="K5" s="488">
        <f>Udholdenhed!P5</f>
        <v>0</v>
      </c>
      <c r="L5" s="497"/>
      <c r="M5" s="488">
        <f t="shared" si="1"/>
        <v>0</v>
      </c>
      <c r="N5" s="497"/>
      <c r="O5" s="488">
        <f t="shared" si="2"/>
        <v>0</v>
      </c>
      <c r="P5" s="497"/>
      <c r="Q5" s="488">
        <f t="shared" si="3"/>
        <v>0</v>
      </c>
      <c r="R5" s="497"/>
      <c r="S5" s="488">
        <f t="shared" si="4"/>
        <v>0</v>
      </c>
      <c r="T5" s="497"/>
      <c r="U5" s="488">
        <f t="shared" si="5"/>
        <v>0</v>
      </c>
      <c r="V5" s="497"/>
      <c r="W5" s="488">
        <f t="shared" si="6"/>
        <v>0</v>
      </c>
      <c r="X5" s="497"/>
      <c r="Y5" s="488">
        <f t="shared" si="7"/>
        <v>0</v>
      </c>
      <c r="Z5" s="497"/>
      <c r="AA5" s="488">
        <f t="shared" si="8"/>
        <v>0</v>
      </c>
      <c r="AB5" s="497"/>
      <c r="AC5" s="488">
        <f t="shared" si="9"/>
        <v>0</v>
      </c>
      <c r="AD5" s="497"/>
      <c r="AE5" s="488">
        <f t="shared" si="10"/>
        <v>0</v>
      </c>
      <c r="AF5" s="497"/>
      <c r="AG5" s="488">
        <f t="shared" si="11"/>
        <v>0</v>
      </c>
      <c r="AH5" s="497"/>
      <c r="AI5" s="488">
        <f t="shared" si="12"/>
        <v>0</v>
      </c>
      <c r="AJ5" s="497"/>
      <c r="AK5" s="488">
        <f t="shared" si="13"/>
        <v>0</v>
      </c>
      <c r="AL5" s="497"/>
      <c r="AM5" s="488">
        <f t="shared" si="14"/>
        <v>0</v>
      </c>
      <c r="AN5" s="497"/>
      <c r="AO5" s="488">
        <f t="shared" si="15"/>
        <v>0</v>
      </c>
      <c r="AP5" s="497"/>
      <c r="AQ5" s="488">
        <f t="shared" si="16"/>
        <v>0</v>
      </c>
      <c r="AR5" s="497"/>
      <c r="AS5" s="488">
        <f t="shared" si="17"/>
        <v>0</v>
      </c>
      <c r="AT5" s="497"/>
      <c r="AU5" s="488">
        <f t="shared" si="18"/>
        <v>0</v>
      </c>
      <c r="AV5" s="497"/>
      <c r="AW5" s="488">
        <f t="shared" si="19"/>
        <v>0</v>
      </c>
      <c r="AX5" s="497"/>
      <c r="AY5" s="488">
        <f t="shared" si="20"/>
        <v>0</v>
      </c>
      <c r="AZ5" s="498"/>
      <c r="BA5" s="488">
        <f t="shared" si="21"/>
        <v>0</v>
      </c>
      <c r="BB5" s="498"/>
      <c r="BC5" s="488">
        <f t="shared" si="22"/>
        <v>0</v>
      </c>
      <c r="BD5" s="498"/>
      <c r="BE5" s="499">
        <f t="shared" si="23"/>
        <v>0</v>
      </c>
      <c r="BF5" s="442"/>
      <c r="BG5" s="500">
        <f t="shared" si="24"/>
        <v>0</v>
      </c>
    </row>
    <row r="6" spans="1:59" s="496" customFormat="1" ht="15.75" customHeight="1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443">
        <f>Startliste!E6</f>
        <v>0</v>
      </c>
      <c r="E6" s="444">
        <f>Startliste!F6</f>
        <v>0</v>
      </c>
      <c r="F6" s="445">
        <f>Startliste!G6</f>
        <v>0</v>
      </c>
      <c r="G6" s="484">
        <f>IF((C6=1),Idealtider!$K$11,IF((C6=2),Idealtider!$L$11,IF((C6=3),Idealtider!$M$11,IF((C6=4),Idealtider!$N$11,))))</f>
        <v>0</v>
      </c>
      <c r="H6" s="485">
        <f>Udholdenhed!M6</f>
        <v>0.43402777777777807</v>
      </c>
      <c r="I6" s="486">
        <f>Udholdenhed!N6</f>
        <v>0</v>
      </c>
      <c r="J6" s="487">
        <f t="shared" si="0"/>
        <v>0</v>
      </c>
      <c r="K6" s="488">
        <f>Udholdenhed!P6</f>
        <v>0</v>
      </c>
      <c r="L6" s="497"/>
      <c r="M6" s="488">
        <f t="shared" si="1"/>
        <v>0</v>
      </c>
      <c r="N6" s="497"/>
      <c r="O6" s="488">
        <f t="shared" si="2"/>
        <v>0</v>
      </c>
      <c r="P6" s="497"/>
      <c r="Q6" s="488">
        <f t="shared" si="3"/>
        <v>0</v>
      </c>
      <c r="R6" s="497"/>
      <c r="S6" s="488">
        <f t="shared" si="4"/>
        <v>0</v>
      </c>
      <c r="T6" s="497"/>
      <c r="U6" s="488">
        <f t="shared" si="5"/>
        <v>0</v>
      </c>
      <c r="V6" s="497"/>
      <c r="W6" s="488">
        <f t="shared" si="6"/>
        <v>0</v>
      </c>
      <c r="X6" s="497"/>
      <c r="Y6" s="488">
        <f t="shared" si="7"/>
        <v>0</v>
      </c>
      <c r="Z6" s="497"/>
      <c r="AA6" s="488">
        <f t="shared" si="8"/>
        <v>0</v>
      </c>
      <c r="AB6" s="497"/>
      <c r="AC6" s="488">
        <f t="shared" si="9"/>
        <v>0</v>
      </c>
      <c r="AD6" s="497"/>
      <c r="AE6" s="488">
        <f t="shared" si="10"/>
        <v>0</v>
      </c>
      <c r="AF6" s="497"/>
      <c r="AG6" s="488">
        <f t="shared" si="11"/>
        <v>0</v>
      </c>
      <c r="AH6" s="497"/>
      <c r="AI6" s="488">
        <f t="shared" si="12"/>
        <v>0</v>
      </c>
      <c r="AJ6" s="497"/>
      <c r="AK6" s="488">
        <f t="shared" si="13"/>
        <v>0</v>
      </c>
      <c r="AL6" s="497"/>
      <c r="AM6" s="488">
        <f t="shared" si="14"/>
        <v>0</v>
      </c>
      <c r="AN6" s="497"/>
      <c r="AO6" s="488">
        <f t="shared" si="15"/>
        <v>0</v>
      </c>
      <c r="AP6" s="497"/>
      <c r="AQ6" s="488">
        <f t="shared" si="16"/>
        <v>0</v>
      </c>
      <c r="AR6" s="497"/>
      <c r="AS6" s="488">
        <f t="shared" si="17"/>
        <v>0</v>
      </c>
      <c r="AT6" s="497"/>
      <c r="AU6" s="488">
        <f t="shared" si="18"/>
        <v>0</v>
      </c>
      <c r="AV6" s="497"/>
      <c r="AW6" s="488">
        <f t="shared" si="19"/>
        <v>0</v>
      </c>
      <c r="AX6" s="497"/>
      <c r="AY6" s="488">
        <f t="shared" si="20"/>
        <v>0</v>
      </c>
      <c r="AZ6" s="498"/>
      <c r="BA6" s="488">
        <f t="shared" si="21"/>
        <v>0</v>
      </c>
      <c r="BB6" s="498"/>
      <c r="BC6" s="488">
        <f t="shared" si="22"/>
        <v>0</v>
      </c>
      <c r="BD6" s="498"/>
      <c r="BE6" s="499">
        <f t="shared" si="23"/>
        <v>0</v>
      </c>
      <c r="BF6" s="442"/>
      <c r="BG6" s="500">
        <f t="shared" si="24"/>
        <v>0</v>
      </c>
    </row>
    <row r="7" spans="1:59" s="496" customFormat="1" ht="15.75" customHeight="1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443">
        <f>Startliste!E7</f>
        <v>0</v>
      </c>
      <c r="E7" s="444">
        <f>Startliste!F7</f>
        <v>0</v>
      </c>
      <c r="F7" s="445">
        <f>Startliste!G7</f>
        <v>0</v>
      </c>
      <c r="G7" s="484">
        <f>IF((C7=1),Idealtider!$K$11,IF((C7=2),Idealtider!$L$11,IF((C7=3),Idealtider!$M$11,IF((C7=4),Idealtider!$N$11,))))</f>
        <v>0</v>
      </c>
      <c r="H7" s="485">
        <f>Udholdenhed!M7</f>
        <v>0.43750000000000028</v>
      </c>
      <c r="I7" s="486">
        <f>Udholdenhed!N7</f>
        <v>0</v>
      </c>
      <c r="J7" s="487">
        <f t="shared" si="0"/>
        <v>0</v>
      </c>
      <c r="K7" s="488">
        <f>Udholdenhed!P7</f>
        <v>0</v>
      </c>
      <c r="L7" s="497"/>
      <c r="M7" s="488">
        <f t="shared" si="1"/>
        <v>0</v>
      </c>
      <c r="N7" s="497"/>
      <c r="O7" s="488">
        <f t="shared" si="2"/>
        <v>0</v>
      </c>
      <c r="P7" s="497"/>
      <c r="Q7" s="488">
        <f t="shared" si="3"/>
        <v>0</v>
      </c>
      <c r="R7" s="497"/>
      <c r="S7" s="488">
        <f t="shared" si="4"/>
        <v>0</v>
      </c>
      <c r="T7" s="497"/>
      <c r="U7" s="488">
        <f t="shared" si="5"/>
        <v>0</v>
      </c>
      <c r="V7" s="497"/>
      <c r="W7" s="488">
        <f t="shared" si="6"/>
        <v>0</v>
      </c>
      <c r="X7" s="497"/>
      <c r="Y7" s="488">
        <f t="shared" si="7"/>
        <v>0</v>
      </c>
      <c r="Z7" s="497"/>
      <c r="AA7" s="488">
        <f t="shared" si="8"/>
        <v>0</v>
      </c>
      <c r="AB7" s="497"/>
      <c r="AC7" s="488">
        <f t="shared" si="9"/>
        <v>0</v>
      </c>
      <c r="AD7" s="497"/>
      <c r="AE7" s="488">
        <f t="shared" si="10"/>
        <v>0</v>
      </c>
      <c r="AF7" s="497"/>
      <c r="AG7" s="488">
        <f t="shared" si="11"/>
        <v>0</v>
      </c>
      <c r="AH7" s="497"/>
      <c r="AI7" s="488">
        <f t="shared" si="12"/>
        <v>0</v>
      </c>
      <c r="AJ7" s="497"/>
      <c r="AK7" s="488">
        <f t="shared" si="13"/>
        <v>0</v>
      </c>
      <c r="AL7" s="497"/>
      <c r="AM7" s="488">
        <f t="shared" si="14"/>
        <v>0</v>
      </c>
      <c r="AN7" s="497"/>
      <c r="AO7" s="488">
        <f t="shared" si="15"/>
        <v>0</v>
      </c>
      <c r="AP7" s="497"/>
      <c r="AQ7" s="488">
        <f t="shared" si="16"/>
        <v>0</v>
      </c>
      <c r="AR7" s="497"/>
      <c r="AS7" s="488">
        <f t="shared" si="17"/>
        <v>0</v>
      </c>
      <c r="AT7" s="497"/>
      <c r="AU7" s="488">
        <f t="shared" si="18"/>
        <v>0</v>
      </c>
      <c r="AV7" s="497"/>
      <c r="AW7" s="488">
        <f t="shared" si="19"/>
        <v>0</v>
      </c>
      <c r="AX7" s="497"/>
      <c r="AY7" s="488">
        <f t="shared" si="20"/>
        <v>0</v>
      </c>
      <c r="AZ7" s="498"/>
      <c r="BA7" s="488">
        <f t="shared" si="21"/>
        <v>0</v>
      </c>
      <c r="BB7" s="498"/>
      <c r="BC7" s="488">
        <f t="shared" si="22"/>
        <v>0</v>
      </c>
      <c r="BD7" s="498"/>
      <c r="BE7" s="499">
        <f t="shared" si="23"/>
        <v>0</v>
      </c>
      <c r="BF7" s="442"/>
      <c r="BG7" s="500">
        <f t="shared" si="24"/>
        <v>0</v>
      </c>
    </row>
    <row r="8" spans="1:59" s="496" customFormat="1" ht="15.75" customHeight="1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443">
        <f>Startliste!E8</f>
        <v>0</v>
      </c>
      <c r="E8" s="444">
        <f>Startliste!F8</f>
        <v>0</v>
      </c>
      <c r="F8" s="445">
        <f>Startliste!G8</f>
        <v>0</v>
      </c>
      <c r="G8" s="484">
        <f>IF((C8=1),Idealtider!$K$11,IF((C8=2),Idealtider!$L$11,IF((C8=3),Idealtider!$M$11,IF((C8=4),Idealtider!$N$11,))))</f>
        <v>0</v>
      </c>
      <c r="H8" s="485">
        <f>Udholdenhed!M8</f>
        <v>0.44097222222222249</v>
      </c>
      <c r="I8" s="486">
        <f>Udholdenhed!N8</f>
        <v>0</v>
      </c>
      <c r="J8" s="487">
        <f t="shared" si="0"/>
        <v>0</v>
      </c>
      <c r="K8" s="488">
        <f>Udholdenhed!P8</f>
        <v>0</v>
      </c>
      <c r="L8" s="497"/>
      <c r="M8" s="488">
        <f t="shared" si="1"/>
        <v>0</v>
      </c>
      <c r="N8" s="497"/>
      <c r="O8" s="488">
        <f t="shared" si="2"/>
        <v>0</v>
      </c>
      <c r="P8" s="497"/>
      <c r="Q8" s="488">
        <f t="shared" si="3"/>
        <v>0</v>
      </c>
      <c r="R8" s="497"/>
      <c r="S8" s="488">
        <f t="shared" si="4"/>
        <v>0</v>
      </c>
      <c r="T8" s="497"/>
      <c r="U8" s="488">
        <f t="shared" si="5"/>
        <v>0</v>
      </c>
      <c r="V8" s="497"/>
      <c r="W8" s="488">
        <f t="shared" si="6"/>
        <v>0</v>
      </c>
      <c r="X8" s="497"/>
      <c r="Y8" s="488">
        <f t="shared" si="7"/>
        <v>0</v>
      </c>
      <c r="Z8" s="497"/>
      <c r="AA8" s="488">
        <f t="shared" si="8"/>
        <v>0</v>
      </c>
      <c r="AB8" s="497"/>
      <c r="AC8" s="488">
        <f t="shared" si="9"/>
        <v>0</v>
      </c>
      <c r="AD8" s="497"/>
      <c r="AE8" s="488">
        <f t="shared" si="10"/>
        <v>0</v>
      </c>
      <c r="AF8" s="497"/>
      <c r="AG8" s="488">
        <f t="shared" si="11"/>
        <v>0</v>
      </c>
      <c r="AH8" s="497"/>
      <c r="AI8" s="488">
        <f t="shared" si="12"/>
        <v>0</v>
      </c>
      <c r="AJ8" s="497"/>
      <c r="AK8" s="488">
        <f t="shared" si="13"/>
        <v>0</v>
      </c>
      <c r="AL8" s="497"/>
      <c r="AM8" s="488">
        <f t="shared" si="14"/>
        <v>0</v>
      </c>
      <c r="AN8" s="497"/>
      <c r="AO8" s="488">
        <f t="shared" si="15"/>
        <v>0</v>
      </c>
      <c r="AP8" s="497"/>
      <c r="AQ8" s="488">
        <f t="shared" si="16"/>
        <v>0</v>
      </c>
      <c r="AR8" s="497"/>
      <c r="AS8" s="488">
        <f t="shared" si="17"/>
        <v>0</v>
      </c>
      <c r="AT8" s="497"/>
      <c r="AU8" s="488">
        <f t="shared" si="18"/>
        <v>0</v>
      </c>
      <c r="AV8" s="497"/>
      <c r="AW8" s="488">
        <f t="shared" si="19"/>
        <v>0</v>
      </c>
      <c r="AX8" s="497"/>
      <c r="AY8" s="488">
        <f t="shared" si="20"/>
        <v>0</v>
      </c>
      <c r="AZ8" s="498"/>
      <c r="BA8" s="488">
        <f t="shared" si="21"/>
        <v>0</v>
      </c>
      <c r="BB8" s="498"/>
      <c r="BC8" s="488">
        <f t="shared" si="22"/>
        <v>0</v>
      </c>
      <c r="BD8" s="498"/>
      <c r="BE8" s="499">
        <f t="shared" si="23"/>
        <v>0</v>
      </c>
      <c r="BF8" s="442"/>
      <c r="BG8" s="500">
        <f t="shared" si="24"/>
        <v>0</v>
      </c>
    </row>
    <row r="9" spans="1:59" s="496" customFormat="1" ht="15.75" customHeight="1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443">
        <f>Startliste!E9</f>
        <v>0</v>
      </c>
      <c r="E9" s="444">
        <f>Startliste!F9</f>
        <v>0</v>
      </c>
      <c r="F9" s="445">
        <f>Startliste!G9</f>
        <v>0</v>
      </c>
      <c r="G9" s="484">
        <f>IF((C9=1),Idealtider!$K$11,IF((C9=2),Idealtider!$L$11,IF((C9=3),Idealtider!$M$11,IF((C9=4),Idealtider!$N$11,))))</f>
        <v>0</v>
      </c>
      <c r="H9" s="485">
        <f>Udholdenhed!M9</f>
        <v>0.4444444444444447</v>
      </c>
      <c r="I9" s="486">
        <f>Udholdenhed!N9</f>
        <v>0</v>
      </c>
      <c r="J9" s="487">
        <f t="shared" si="0"/>
        <v>0</v>
      </c>
      <c r="K9" s="488">
        <f>Udholdenhed!P9</f>
        <v>0</v>
      </c>
      <c r="L9" s="497"/>
      <c r="M9" s="488">
        <f t="shared" si="1"/>
        <v>0</v>
      </c>
      <c r="N9" s="497"/>
      <c r="O9" s="488">
        <f t="shared" si="2"/>
        <v>0</v>
      </c>
      <c r="P9" s="497"/>
      <c r="Q9" s="488">
        <f t="shared" si="3"/>
        <v>0</v>
      </c>
      <c r="R9" s="497"/>
      <c r="S9" s="488">
        <f t="shared" si="4"/>
        <v>0</v>
      </c>
      <c r="T9" s="497"/>
      <c r="U9" s="488">
        <f t="shared" si="5"/>
        <v>0</v>
      </c>
      <c r="V9" s="497"/>
      <c r="W9" s="488">
        <f t="shared" si="6"/>
        <v>0</v>
      </c>
      <c r="X9" s="497"/>
      <c r="Y9" s="488">
        <f t="shared" si="7"/>
        <v>0</v>
      </c>
      <c r="Z9" s="497"/>
      <c r="AA9" s="488">
        <f t="shared" si="8"/>
        <v>0</v>
      </c>
      <c r="AB9" s="497"/>
      <c r="AC9" s="488">
        <f t="shared" si="9"/>
        <v>0</v>
      </c>
      <c r="AD9" s="497"/>
      <c r="AE9" s="488">
        <f t="shared" si="10"/>
        <v>0</v>
      </c>
      <c r="AF9" s="497"/>
      <c r="AG9" s="488">
        <f t="shared" si="11"/>
        <v>0</v>
      </c>
      <c r="AH9" s="497"/>
      <c r="AI9" s="488">
        <f t="shared" si="12"/>
        <v>0</v>
      </c>
      <c r="AJ9" s="497"/>
      <c r="AK9" s="488">
        <f t="shared" si="13"/>
        <v>0</v>
      </c>
      <c r="AL9" s="497"/>
      <c r="AM9" s="488">
        <f t="shared" si="14"/>
        <v>0</v>
      </c>
      <c r="AN9" s="497"/>
      <c r="AO9" s="488">
        <f t="shared" si="15"/>
        <v>0</v>
      </c>
      <c r="AP9" s="497"/>
      <c r="AQ9" s="488">
        <f t="shared" si="16"/>
        <v>0</v>
      </c>
      <c r="AR9" s="497"/>
      <c r="AS9" s="488">
        <f t="shared" si="17"/>
        <v>0</v>
      </c>
      <c r="AT9" s="497"/>
      <c r="AU9" s="488">
        <f t="shared" si="18"/>
        <v>0</v>
      </c>
      <c r="AV9" s="497"/>
      <c r="AW9" s="488">
        <f t="shared" si="19"/>
        <v>0</v>
      </c>
      <c r="AX9" s="497"/>
      <c r="AY9" s="488">
        <f t="shared" si="20"/>
        <v>0</v>
      </c>
      <c r="AZ9" s="498"/>
      <c r="BA9" s="488">
        <f t="shared" si="21"/>
        <v>0</v>
      </c>
      <c r="BB9" s="498"/>
      <c r="BC9" s="488">
        <f t="shared" si="22"/>
        <v>0</v>
      </c>
      <c r="BD9" s="498"/>
      <c r="BE9" s="499">
        <f t="shared" si="23"/>
        <v>0</v>
      </c>
      <c r="BF9" s="442"/>
      <c r="BG9" s="500">
        <f t="shared" si="24"/>
        <v>0</v>
      </c>
    </row>
    <row r="10" spans="1:59" s="496" customFormat="1" ht="15.75" customHeight="1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443">
        <f>Startliste!E10</f>
        <v>0</v>
      </c>
      <c r="E10" s="444">
        <f>Startliste!F10</f>
        <v>0</v>
      </c>
      <c r="F10" s="445">
        <f>Startliste!G10</f>
        <v>0</v>
      </c>
      <c r="G10" s="484">
        <f>IF((C10=1),Idealtider!$K$11,IF((C10=2),Idealtider!$L$11,IF((C10=3),Idealtider!$M$11,IF((C10=4),Idealtider!$N$11,))))</f>
        <v>0</v>
      </c>
      <c r="H10" s="485">
        <f>Udholdenhed!M10</f>
        <v>0.44791666666666691</v>
      </c>
      <c r="I10" s="486">
        <f>Udholdenhed!N10</f>
        <v>0</v>
      </c>
      <c r="J10" s="487">
        <f t="shared" si="0"/>
        <v>0</v>
      </c>
      <c r="K10" s="488">
        <f>Udholdenhed!P10</f>
        <v>0</v>
      </c>
      <c r="L10" s="497"/>
      <c r="M10" s="488">
        <f t="shared" si="1"/>
        <v>0</v>
      </c>
      <c r="N10" s="497"/>
      <c r="O10" s="488">
        <f t="shared" si="2"/>
        <v>0</v>
      </c>
      <c r="P10" s="497"/>
      <c r="Q10" s="488">
        <f t="shared" si="3"/>
        <v>0</v>
      </c>
      <c r="R10" s="497"/>
      <c r="S10" s="488">
        <f t="shared" si="4"/>
        <v>0</v>
      </c>
      <c r="T10" s="497"/>
      <c r="U10" s="488">
        <f t="shared" si="5"/>
        <v>0</v>
      </c>
      <c r="V10" s="497"/>
      <c r="W10" s="488">
        <f t="shared" si="6"/>
        <v>0</v>
      </c>
      <c r="X10" s="497"/>
      <c r="Y10" s="488">
        <f t="shared" si="7"/>
        <v>0</v>
      </c>
      <c r="Z10" s="497"/>
      <c r="AA10" s="488">
        <f t="shared" si="8"/>
        <v>0</v>
      </c>
      <c r="AB10" s="497"/>
      <c r="AC10" s="488">
        <f t="shared" si="9"/>
        <v>0</v>
      </c>
      <c r="AD10" s="497"/>
      <c r="AE10" s="488">
        <f t="shared" si="10"/>
        <v>0</v>
      </c>
      <c r="AF10" s="497"/>
      <c r="AG10" s="488">
        <f t="shared" si="11"/>
        <v>0</v>
      </c>
      <c r="AH10" s="497"/>
      <c r="AI10" s="488">
        <f t="shared" si="12"/>
        <v>0</v>
      </c>
      <c r="AJ10" s="497"/>
      <c r="AK10" s="488">
        <f t="shared" si="13"/>
        <v>0</v>
      </c>
      <c r="AL10" s="497"/>
      <c r="AM10" s="488">
        <f t="shared" si="14"/>
        <v>0</v>
      </c>
      <c r="AN10" s="497"/>
      <c r="AO10" s="488">
        <f t="shared" si="15"/>
        <v>0</v>
      </c>
      <c r="AP10" s="497"/>
      <c r="AQ10" s="488">
        <f t="shared" si="16"/>
        <v>0</v>
      </c>
      <c r="AR10" s="497"/>
      <c r="AS10" s="488">
        <f t="shared" si="17"/>
        <v>0</v>
      </c>
      <c r="AT10" s="497"/>
      <c r="AU10" s="488">
        <f t="shared" si="18"/>
        <v>0</v>
      </c>
      <c r="AV10" s="497"/>
      <c r="AW10" s="488">
        <f t="shared" si="19"/>
        <v>0</v>
      </c>
      <c r="AX10" s="497"/>
      <c r="AY10" s="488">
        <f t="shared" si="20"/>
        <v>0</v>
      </c>
      <c r="AZ10" s="498"/>
      <c r="BA10" s="488">
        <f t="shared" si="21"/>
        <v>0</v>
      </c>
      <c r="BB10" s="498"/>
      <c r="BC10" s="488">
        <f t="shared" si="22"/>
        <v>0</v>
      </c>
      <c r="BD10" s="498"/>
      <c r="BE10" s="499">
        <f t="shared" si="23"/>
        <v>0</v>
      </c>
      <c r="BF10" s="442"/>
      <c r="BG10" s="500">
        <f t="shared" si="24"/>
        <v>0</v>
      </c>
    </row>
    <row r="11" spans="1:59" s="496" customFormat="1" ht="15.75" customHeight="1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443">
        <f>Startliste!E11</f>
        <v>0</v>
      </c>
      <c r="E11" s="444">
        <f>Startliste!F11</f>
        <v>0</v>
      </c>
      <c r="F11" s="445">
        <f>Startliste!G11</f>
        <v>0</v>
      </c>
      <c r="G11" s="484">
        <f>IF((C11=1),Idealtider!$K$11,IF((C11=2),Idealtider!$L$11,IF((C11=3),Idealtider!$M$11,IF((C11=4),Idealtider!$N$11,))))</f>
        <v>0</v>
      </c>
      <c r="H11" s="485">
        <f>Udholdenhed!M11</f>
        <v>0.45138888888888912</v>
      </c>
      <c r="I11" s="486">
        <f>Udholdenhed!N11</f>
        <v>0</v>
      </c>
      <c r="J11" s="487">
        <f t="shared" si="0"/>
        <v>0</v>
      </c>
      <c r="K11" s="488">
        <f>Udholdenhed!P11</f>
        <v>0</v>
      </c>
      <c r="L11" s="497"/>
      <c r="M11" s="488">
        <f t="shared" si="1"/>
        <v>0</v>
      </c>
      <c r="N11" s="497"/>
      <c r="O11" s="488">
        <f t="shared" si="2"/>
        <v>0</v>
      </c>
      <c r="P11" s="497"/>
      <c r="Q11" s="488">
        <f t="shared" si="3"/>
        <v>0</v>
      </c>
      <c r="R11" s="497"/>
      <c r="S11" s="488">
        <f t="shared" si="4"/>
        <v>0</v>
      </c>
      <c r="T11" s="497"/>
      <c r="U11" s="488">
        <f t="shared" si="5"/>
        <v>0</v>
      </c>
      <c r="V11" s="497"/>
      <c r="W11" s="488">
        <f t="shared" si="6"/>
        <v>0</v>
      </c>
      <c r="X11" s="497"/>
      <c r="Y11" s="488">
        <f t="shared" si="7"/>
        <v>0</v>
      </c>
      <c r="Z11" s="497"/>
      <c r="AA11" s="488">
        <f t="shared" si="8"/>
        <v>0</v>
      </c>
      <c r="AB11" s="497"/>
      <c r="AC11" s="488">
        <f t="shared" si="9"/>
        <v>0</v>
      </c>
      <c r="AD11" s="497"/>
      <c r="AE11" s="488">
        <f t="shared" si="10"/>
        <v>0</v>
      </c>
      <c r="AF11" s="497"/>
      <c r="AG11" s="488">
        <f t="shared" si="11"/>
        <v>0</v>
      </c>
      <c r="AH11" s="497"/>
      <c r="AI11" s="488">
        <f t="shared" si="12"/>
        <v>0</v>
      </c>
      <c r="AJ11" s="497"/>
      <c r="AK11" s="488">
        <f t="shared" si="13"/>
        <v>0</v>
      </c>
      <c r="AL11" s="497"/>
      <c r="AM11" s="488">
        <f t="shared" si="14"/>
        <v>0</v>
      </c>
      <c r="AN11" s="497"/>
      <c r="AO11" s="488">
        <f t="shared" si="15"/>
        <v>0</v>
      </c>
      <c r="AP11" s="497"/>
      <c r="AQ11" s="488">
        <f t="shared" si="16"/>
        <v>0</v>
      </c>
      <c r="AR11" s="497"/>
      <c r="AS11" s="488">
        <f t="shared" si="17"/>
        <v>0</v>
      </c>
      <c r="AT11" s="497"/>
      <c r="AU11" s="488">
        <f t="shared" si="18"/>
        <v>0</v>
      </c>
      <c r="AV11" s="497"/>
      <c r="AW11" s="488">
        <f t="shared" si="19"/>
        <v>0</v>
      </c>
      <c r="AX11" s="497"/>
      <c r="AY11" s="488">
        <f t="shared" si="20"/>
        <v>0</v>
      </c>
      <c r="AZ11" s="498"/>
      <c r="BA11" s="488">
        <f t="shared" si="21"/>
        <v>0</v>
      </c>
      <c r="BB11" s="498"/>
      <c r="BC11" s="488">
        <f t="shared" si="22"/>
        <v>0</v>
      </c>
      <c r="BD11" s="498"/>
      <c r="BE11" s="499">
        <f t="shared" si="23"/>
        <v>0</v>
      </c>
      <c r="BF11" s="442"/>
      <c r="BG11" s="500">
        <f t="shared" si="24"/>
        <v>0</v>
      </c>
    </row>
    <row r="12" spans="1:59" s="496" customFormat="1" ht="15.75" customHeight="1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443">
        <f>Startliste!E12</f>
        <v>0</v>
      </c>
      <c r="E12" s="444">
        <f>Startliste!F12</f>
        <v>0</v>
      </c>
      <c r="F12" s="445">
        <f>Startliste!G12</f>
        <v>0</v>
      </c>
      <c r="G12" s="484">
        <f>IF((C12=1),Idealtider!$K$11,IF((C12=2),Idealtider!$L$11,IF((C12=3),Idealtider!$M$11,IF((C12=4),Idealtider!$N$11,))))</f>
        <v>0</v>
      </c>
      <c r="H12" s="485">
        <f>Udholdenhed!M12</f>
        <v>0.45486111111111133</v>
      </c>
      <c r="I12" s="486">
        <f>Udholdenhed!N12</f>
        <v>0</v>
      </c>
      <c r="J12" s="487">
        <f t="shared" si="0"/>
        <v>0</v>
      </c>
      <c r="K12" s="488">
        <f>Udholdenhed!P12</f>
        <v>0</v>
      </c>
      <c r="L12" s="497"/>
      <c r="M12" s="488">
        <f t="shared" si="1"/>
        <v>0</v>
      </c>
      <c r="N12" s="497"/>
      <c r="O12" s="488">
        <f t="shared" si="2"/>
        <v>0</v>
      </c>
      <c r="P12" s="497"/>
      <c r="Q12" s="488">
        <f t="shared" si="3"/>
        <v>0</v>
      </c>
      <c r="R12" s="497"/>
      <c r="S12" s="488">
        <f t="shared" si="4"/>
        <v>0</v>
      </c>
      <c r="T12" s="497"/>
      <c r="U12" s="488">
        <f t="shared" si="5"/>
        <v>0</v>
      </c>
      <c r="V12" s="497"/>
      <c r="W12" s="488">
        <f t="shared" si="6"/>
        <v>0</v>
      </c>
      <c r="X12" s="497"/>
      <c r="Y12" s="488">
        <f t="shared" si="7"/>
        <v>0</v>
      </c>
      <c r="Z12" s="497"/>
      <c r="AA12" s="488">
        <f t="shared" si="8"/>
        <v>0</v>
      </c>
      <c r="AB12" s="497"/>
      <c r="AC12" s="488">
        <f t="shared" si="9"/>
        <v>0</v>
      </c>
      <c r="AD12" s="497"/>
      <c r="AE12" s="488">
        <f t="shared" si="10"/>
        <v>0</v>
      </c>
      <c r="AF12" s="497"/>
      <c r="AG12" s="488">
        <f t="shared" si="11"/>
        <v>0</v>
      </c>
      <c r="AH12" s="497"/>
      <c r="AI12" s="488">
        <f t="shared" si="12"/>
        <v>0</v>
      </c>
      <c r="AJ12" s="497"/>
      <c r="AK12" s="488">
        <f t="shared" si="13"/>
        <v>0</v>
      </c>
      <c r="AL12" s="497"/>
      <c r="AM12" s="488">
        <f t="shared" si="14"/>
        <v>0</v>
      </c>
      <c r="AN12" s="497"/>
      <c r="AO12" s="488">
        <f t="shared" si="15"/>
        <v>0</v>
      </c>
      <c r="AP12" s="497"/>
      <c r="AQ12" s="488">
        <f t="shared" si="16"/>
        <v>0</v>
      </c>
      <c r="AR12" s="497"/>
      <c r="AS12" s="488">
        <f t="shared" si="17"/>
        <v>0</v>
      </c>
      <c r="AT12" s="497"/>
      <c r="AU12" s="488">
        <f t="shared" si="18"/>
        <v>0</v>
      </c>
      <c r="AV12" s="497"/>
      <c r="AW12" s="488">
        <f t="shared" si="19"/>
        <v>0</v>
      </c>
      <c r="AX12" s="497"/>
      <c r="AY12" s="488">
        <f t="shared" si="20"/>
        <v>0</v>
      </c>
      <c r="AZ12" s="498"/>
      <c r="BA12" s="488">
        <f t="shared" si="21"/>
        <v>0</v>
      </c>
      <c r="BB12" s="498"/>
      <c r="BC12" s="488">
        <f t="shared" si="22"/>
        <v>0</v>
      </c>
      <c r="BD12" s="498"/>
      <c r="BE12" s="499">
        <f t="shared" si="23"/>
        <v>0</v>
      </c>
      <c r="BF12" s="442"/>
      <c r="BG12" s="500">
        <f t="shared" si="24"/>
        <v>0</v>
      </c>
    </row>
    <row r="13" spans="1:59" s="496" customFormat="1" ht="15.75" customHeight="1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443">
        <f>Startliste!E13</f>
        <v>0</v>
      </c>
      <c r="E13" s="444">
        <f>Startliste!F13</f>
        <v>0</v>
      </c>
      <c r="F13" s="445">
        <f>Startliste!G13</f>
        <v>0</v>
      </c>
      <c r="G13" s="484">
        <f>IF((C13=1),Idealtider!$K$11,IF((C13=2),Idealtider!$L$11,IF((C13=3),Idealtider!$M$11,IF((C13=4),Idealtider!$N$11,))))</f>
        <v>0</v>
      </c>
      <c r="H13" s="485">
        <f>Udholdenhed!M13</f>
        <v>0.45833333333333354</v>
      </c>
      <c r="I13" s="486">
        <f>Udholdenhed!N13</f>
        <v>0</v>
      </c>
      <c r="J13" s="487">
        <f t="shared" si="0"/>
        <v>0</v>
      </c>
      <c r="K13" s="488">
        <f>Udholdenhed!P13</f>
        <v>0</v>
      </c>
      <c r="L13" s="497"/>
      <c r="M13" s="488">
        <f t="shared" si="1"/>
        <v>0</v>
      </c>
      <c r="N13" s="497"/>
      <c r="O13" s="488">
        <f t="shared" si="2"/>
        <v>0</v>
      </c>
      <c r="P13" s="497"/>
      <c r="Q13" s="488">
        <f t="shared" si="3"/>
        <v>0</v>
      </c>
      <c r="R13" s="497"/>
      <c r="S13" s="488">
        <f t="shared" si="4"/>
        <v>0</v>
      </c>
      <c r="T13" s="497"/>
      <c r="U13" s="488">
        <f t="shared" si="5"/>
        <v>0</v>
      </c>
      <c r="V13" s="497"/>
      <c r="W13" s="488">
        <f t="shared" si="6"/>
        <v>0</v>
      </c>
      <c r="X13" s="497"/>
      <c r="Y13" s="488">
        <f t="shared" si="7"/>
        <v>0</v>
      </c>
      <c r="Z13" s="497"/>
      <c r="AA13" s="488">
        <f t="shared" si="8"/>
        <v>0</v>
      </c>
      <c r="AB13" s="497"/>
      <c r="AC13" s="488">
        <f t="shared" si="9"/>
        <v>0</v>
      </c>
      <c r="AD13" s="497"/>
      <c r="AE13" s="488">
        <f t="shared" si="10"/>
        <v>0</v>
      </c>
      <c r="AF13" s="497"/>
      <c r="AG13" s="488">
        <f t="shared" si="11"/>
        <v>0</v>
      </c>
      <c r="AH13" s="497"/>
      <c r="AI13" s="488">
        <f t="shared" si="12"/>
        <v>0</v>
      </c>
      <c r="AJ13" s="497"/>
      <c r="AK13" s="488">
        <f t="shared" si="13"/>
        <v>0</v>
      </c>
      <c r="AL13" s="497"/>
      <c r="AM13" s="488">
        <f t="shared" si="14"/>
        <v>0</v>
      </c>
      <c r="AN13" s="497"/>
      <c r="AO13" s="488">
        <f t="shared" si="15"/>
        <v>0</v>
      </c>
      <c r="AP13" s="497"/>
      <c r="AQ13" s="488">
        <f t="shared" si="16"/>
        <v>0</v>
      </c>
      <c r="AR13" s="497"/>
      <c r="AS13" s="488">
        <f t="shared" si="17"/>
        <v>0</v>
      </c>
      <c r="AT13" s="497"/>
      <c r="AU13" s="488">
        <f t="shared" si="18"/>
        <v>0</v>
      </c>
      <c r="AV13" s="497"/>
      <c r="AW13" s="488">
        <f t="shared" si="19"/>
        <v>0</v>
      </c>
      <c r="AX13" s="497"/>
      <c r="AY13" s="488">
        <f t="shared" si="20"/>
        <v>0</v>
      </c>
      <c r="AZ13" s="498"/>
      <c r="BA13" s="488">
        <f t="shared" si="21"/>
        <v>0</v>
      </c>
      <c r="BB13" s="498"/>
      <c r="BC13" s="488">
        <f t="shared" si="22"/>
        <v>0</v>
      </c>
      <c r="BD13" s="498"/>
      <c r="BE13" s="499">
        <f t="shared" si="23"/>
        <v>0</v>
      </c>
      <c r="BF13" s="442"/>
      <c r="BG13" s="500">
        <f t="shared" si="24"/>
        <v>0</v>
      </c>
    </row>
    <row r="14" spans="1:59" s="496" customFormat="1" ht="15.75" customHeight="1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443">
        <f>Startliste!E14</f>
        <v>0</v>
      </c>
      <c r="E14" s="444">
        <f>Startliste!F14</f>
        <v>0</v>
      </c>
      <c r="F14" s="445">
        <f>Startliste!G14</f>
        <v>0</v>
      </c>
      <c r="G14" s="484">
        <f>IF((C14=1),Idealtider!$K$11,IF((C14=2),Idealtider!$L$11,IF((C14=3),Idealtider!$M$11,IF((C14=4),Idealtider!$N$11,))))</f>
        <v>0</v>
      </c>
      <c r="H14" s="485">
        <f>Udholdenhed!M14</f>
        <v>0.46180555555555575</v>
      </c>
      <c r="I14" s="486">
        <f>Udholdenhed!N14</f>
        <v>0</v>
      </c>
      <c r="J14" s="487">
        <f t="shared" si="0"/>
        <v>0</v>
      </c>
      <c r="K14" s="488">
        <f>Udholdenhed!P14</f>
        <v>0</v>
      </c>
      <c r="L14" s="497"/>
      <c r="M14" s="488">
        <f t="shared" si="1"/>
        <v>0</v>
      </c>
      <c r="N14" s="497"/>
      <c r="O14" s="488">
        <f t="shared" si="2"/>
        <v>0</v>
      </c>
      <c r="P14" s="497"/>
      <c r="Q14" s="488">
        <f t="shared" si="3"/>
        <v>0</v>
      </c>
      <c r="R14" s="497"/>
      <c r="S14" s="488">
        <f t="shared" si="4"/>
        <v>0</v>
      </c>
      <c r="T14" s="497"/>
      <c r="U14" s="488">
        <f t="shared" si="5"/>
        <v>0</v>
      </c>
      <c r="V14" s="497"/>
      <c r="W14" s="488">
        <f t="shared" si="6"/>
        <v>0</v>
      </c>
      <c r="X14" s="497"/>
      <c r="Y14" s="488">
        <f t="shared" si="7"/>
        <v>0</v>
      </c>
      <c r="Z14" s="497"/>
      <c r="AA14" s="488">
        <f t="shared" si="8"/>
        <v>0</v>
      </c>
      <c r="AB14" s="497"/>
      <c r="AC14" s="488">
        <f t="shared" si="9"/>
        <v>0</v>
      </c>
      <c r="AD14" s="497"/>
      <c r="AE14" s="488">
        <f t="shared" si="10"/>
        <v>0</v>
      </c>
      <c r="AF14" s="497"/>
      <c r="AG14" s="488">
        <f t="shared" si="11"/>
        <v>0</v>
      </c>
      <c r="AH14" s="497"/>
      <c r="AI14" s="488">
        <f t="shared" si="12"/>
        <v>0</v>
      </c>
      <c r="AJ14" s="497"/>
      <c r="AK14" s="488">
        <f t="shared" si="13"/>
        <v>0</v>
      </c>
      <c r="AL14" s="497"/>
      <c r="AM14" s="488">
        <f t="shared" si="14"/>
        <v>0</v>
      </c>
      <c r="AN14" s="497"/>
      <c r="AO14" s="488">
        <f t="shared" si="15"/>
        <v>0</v>
      </c>
      <c r="AP14" s="497"/>
      <c r="AQ14" s="488">
        <f t="shared" si="16"/>
        <v>0</v>
      </c>
      <c r="AR14" s="497"/>
      <c r="AS14" s="488">
        <f t="shared" si="17"/>
        <v>0</v>
      </c>
      <c r="AT14" s="497"/>
      <c r="AU14" s="488">
        <f t="shared" si="18"/>
        <v>0</v>
      </c>
      <c r="AV14" s="497"/>
      <c r="AW14" s="488">
        <f t="shared" si="19"/>
        <v>0</v>
      </c>
      <c r="AX14" s="497"/>
      <c r="AY14" s="488">
        <f t="shared" si="20"/>
        <v>0</v>
      </c>
      <c r="AZ14" s="498"/>
      <c r="BA14" s="488">
        <f t="shared" si="21"/>
        <v>0</v>
      </c>
      <c r="BB14" s="498"/>
      <c r="BC14" s="488">
        <f t="shared" si="22"/>
        <v>0</v>
      </c>
      <c r="BD14" s="498"/>
      <c r="BE14" s="499">
        <f t="shared" si="23"/>
        <v>0</v>
      </c>
      <c r="BF14" s="442"/>
      <c r="BG14" s="500">
        <f t="shared" si="24"/>
        <v>0</v>
      </c>
    </row>
    <row r="15" spans="1:59" s="496" customFormat="1" ht="15.75" customHeight="1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443">
        <f>Startliste!E15</f>
        <v>0</v>
      </c>
      <c r="E15" s="444">
        <f>Startliste!F15</f>
        <v>0</v>
      </c>
      <c r="F15" s="445">
        <f>Startliste!G15</f>
        <v>0</v>
      </c>
      <c r="G15" s="484">
        <f>IF((C15=1),Idealtider!$K$11,IF((C15=2),Idealtider!$L$11,IF((C15=3),Idealtider!$M$11,IF((C15=4),Idealtider!$N$11,))))</f>
        <v>0</v>
      </c>
      <c r="H15" s="485">
        <f>Udholdenhed!M15</f>
        <v>0.46527777777777796</v>
      </c>
      <c r="I15" s="486">
        <f>Udholdenhed!N15</f>
        <v>0</v>
      </c>
      <c r="J15" s="487">
        <f t="shared" si="0"/>
        <v>0</v>
      </c>
      <c r="K15" s="488">
        <f>Udholdenhed!P15</f>
        <v>0</v>
      </c>
      <c r="L15" s="497"/>
      <c r="M15" s="488">
        <f t="shared" si="1"/>
        <v>0</v>
      </c>
      <c r="N15" s="497"/>
      <c r="O15" s="488">
        <f t="shared" si="2"/>
        <v>0</v>
      </c>
      <c r="P15" s="497"/>
      <c r="Q15" s="488">
        <f t="shared" si="3"/>
        <v>0</v>
      </c>
      <c r="R15" s="497"/>
      <c r="S15" s="488">
        <f t="shared" si="4"/>
        <v>0</v>
      </c>
      <c r="T15" s="497"/>
      <c r="U15" s="488">
        <f t="shared" si="5"/>
        <v>0</v>
      </c>
      <c r="V15" s="497"/>
      <c r="W15" s="488">
        <f t="shared" si="6"/>
        <v>0</v>
      </c>
      <c r="X15" s="497"/>
      <c r="Y15" s="488">
        <f t="shared" si="7"/>
        <v>0</v>
      </c>
      <c r="Z15" s="497"/>
      <c r="AA15" s="488">
        <f t="shared" si="8"/>
        <v>0</v>
      </c>
      <c r="AB15" s="497"/>
      <c r="AC15" s="488">
        <f t="shared" si="9"/>
        <v>0</v>
      </c>
      <c r="AD15" s="497"/>
      <c r="AE15" s="488">
        <f t="shared" si="10"/>
        <v>0</v>
      </c>
      <c r="AF15" s="497"/>
      <c r="AG15" s="488">
        <f t="shared" si="11"/>
        <v>0</v>
      </c>
      <c r="AH15" s="497"/>
      <c r="AI15" s="488">
        <f t="shared" si="12"/>
        <v>0</v>
      </c>
      <c r="AJ15" s="497"/>
      <c r="AK15" s="488">
        <f t="shared" si="13"/>
        <v>0</v>
      </c>
      <c r="AL15" s="497"/>
      <c r="AM15" s="488">
        <f t="shared" si="14"/>
        <v>0</v>
      </c>
      <c r="AN15" s="497"/>
      <c r="AO15" s="488">
        <f t="shared" si="15"/>
        <v>0</v>
      </c>
      <c r="AP15" s="497"/>
      <c r="AQ15" s="488">
        <f t="shared" si="16"/>
        <v>0</v>
      </c>
      <c r="AR15" s="497"/>
      <c r="AS15" s="488">
        <f t="shared" si="17"/>
        <v>0</v>
      </c>
      <c r="AT15" s="497"/>
      <c r="AU15" s="488">
        <f t="shared" si="18"/>
        <v>0</v>
      </c>
      <c r="AV15" s="497"/>
      <c r="AW15" s="488">
        <f t="shared" si="19"/>
        <v>0</v>
      </c>
      <c r="AX15" s="497"/>
      <c r="AY15" s="488">
        <f t="shared" si="20"/>
        <v>0</v>
      </c>
      <c r="AZ15" s="498"/>
      <c r="BA15" s="488">
        <f t="shared" si="21"/>
        <v>0</v>
      </c>
      <c r="BB15" s="498"/>
      <c r="BC15" s="488">
        <f t="shared" si="22"/>
        <v>0</v>
      </c>
      <c r="BD15" s="498"/>
      <c r="BE15" s="499">
        <f t="shared" si="23"/>
        <v>0</v>
      </c>
      <c r="BF15" s="442"/>
      <c r="BG15" s="500">
        <f t="shared" si="24"/>
        <v>0</v>
      </c>
    </row>
    <row r="16" spans="1:59" s="496" customFormat="1" ht="15.75" customHeight="1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443">
        <f>Startliste!E16</f>
        <v>0</v>
      </c>
      <c r="E16" s="444">
        <f>Startliste!F16</f>
        <v>0</v>
      </c>
      <c r="F16" s="445">
        <f>Startliste!G16</f>
        <v>0</v>
      </c>
      <c r="G16" s="484">
        <f>IF((C16=1),Idealtider!$K$11,IF((C16=2),Idealtider!$L$11,IF((C16=3),Idealtider!$M$11,IF((C16=4),Idealtider!$N$11,))))</f>
        <v>0</v>
      </c>
      <c r="H16" s="485">
        <f>Udholdenhed!M16</f>
        <v>0.46875000000000017</v>
      </c>
      <c r="I16" s="486">
        <f>Udholdenhed!N16</f>
        <v>0</v>
      </c>
      <c r="J16" s="487">
        <f t="shared" si="0"/>
        <v>0</v>
      </c>
      <c r="K16" s="488">
        <f>Udholdenhed!P16</f>
        <v>0</v>
      </c>
      <c r="L16" s="497"/>
      <c r="M16" s="488">
        <f t="shared" si="1"/>
        <v>0</v>
      </c>
      <c r="N16" s="497"/>
      <c r="O16" s="488">
        <f t="shared" si="2"/>
        <v>0</v>
      </c>
      <c r="P16" s="497"/>
      <c r="Q16" s="488">
        <f t="shared" si="3"/>
        <v>0</v>
      </c>
      <c r="R16" s="497"/>
      <c r="S16" s="488">
        <f t="shared" si="4"/>
        <v>0</v>
      </c>
      <c r="T16" s="497"/>
      <c r="U16" s="488">
        <f t="shared" si="5"/>
        <v>0</v>
      </c>
      <c r="V16" s="497"/>
      <c r="W16" s="488">
        <f t="shared" si="6"/>
        <v>0</v>
      </c>
      <c r="X16" s="497"/>
      <c r="Y16" s="488">
        <f t="shared" si="7"/>
        <v>0</v>
      </c>
      <c r="Z16" s="497"/>
      <c r="AA16" s="488">
        <f t="shared" si="8"/>
        <v>0</v>
      </c>
      <c r="AB16" s="497"/>
      <c r="AC16" s="488">
        <f t="shared" si="9"/>
        <v>0</v>
      </c>
      <c r="AD16" s="497"/>
      <c r="AE16" s="488">
        <f t="shared" si="10"/>
        <v>0</v>
      </c>
      <c r="AF16" s="497"/>
      <c r="AG16" s="488">
        <f t="shared" si="11"/>
        <v>0</v>
      </c>
      <c r="AH16" s="497"/>
      <c r="AI16" s="488">
        <f t="shared" si="12"/>
        <v>0</v>
      </c>
      <c r="AJ16" s="497"/>
      <c r="AK16" s="488">
        <f t="shared" si="13"/>
        <v>0</v>
      </c>
      <c r="AL16" s="497"/>
      <c r="AM16" s="488">
        <f t="shared" si="14"/>
        <v>0</v>
      </c>
      <c r="AN16" s="497"/>
      <c r="AO16" s="488">
        <f t="shared" si="15"/>
        <v>0</v>
      </c>
      <c r="AP16" s="497"/>
      <c r="AQ16" s="488">
        <f t="shared" si="16"/>
        <v>0</v>
      </c>
      <c r="AR16" s="497"/>
      <c r="AS16" s="488">
        <f t="shared" si="17"/>
        <v>0</v>
      </c>
      <c r="AT16" s="497"/>
      <c r="AU16" s="488">
        <f t="shared" si="18"/>
        <v>0</v>
      </c>
      <c r="AV16" s="497"/>
      <c r="AW16" s="488">
        <f t="shared" si="19"/>
        <v>0</v>
      </c>
      <c r="AX16" s="497"/>
      <c r="AY16" s="488">
        <f t="shared" si="20"/>
        <v>0</v>
      </c>
      <c r="AZ16" s="498"/>
      <c r="BA16" s="488">
        <f t="shared" si="21"/>
        <v>0</v>
      </c>
      <c r="BB16" s="498"/>
      <c r="BC16" s="488">
        <f t="shared" si="22"/>
        <v>0</v>
      </c>
      <c r="BD16" s="498"/>
      <c r="BE16" s="499">
        <f t="shared" si="23"/>
        <v>0</v>
      </c>
      <c r="BF16" s="442"/>
      <c r="BG16" s="500">
        <f t="shared" si="24"/>
        <v>0</v>
      </c>
    </row>
    <row r="17" spans="1:59" s="496" customFormat="1" ht="15.75" customHeight="1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443">
        <f>Startliste!E17</f>
        <v>0</v>
      </c>
      <c r="E17" s="444">
        <f>Startliste!F17</f>
        <v>0</v>
      </c>
      <c r="F17" s="445">
        <f>Startliste!G17</f>
        <v>0</v>
      </c>
      <c r="G17" s="484">
        <f>IF((C17=1),Idealtider!$K$11,IF((C17=2),Idealtider!$L$11,IF((C17=3),Idealtider!$M$11,IF((C17=4),Idealtider!$N$11,))))</f>
        <v>0</v>
      </c>
      <c r="H17" s="485">
        <f>Udholdenhed!M17</f>
        <v>0.47222222222222238</v>
      </c>
      <c r="I17" s="486">
        <f>Udholdenhed!N17</f>
        <v>0</v>
      </c>
      <c r="J17" s="487">
        <f t="shared" si="0"/>
        <v>0</v>
      </c>
      <c r="K17" s="488">
        <f>Udholdenhed!P17</f>
        <v>0</v>
      </c>
      <c r="L17" s="497"/>
      <c r="M17" s="488">
        <f t="shared" si="1"/>
        <v>0</v>
      </c>
      <c r="N17" s="497"/>
      <c r="O17" s="488">
        <f t="shared" si="2"/>
        <v>0</v>
      </c>
      <c r="P17" s="497"/>
      <c r="Q17" s="488">
        <f t="shared" si="3"/>
        <v>0</v>
      </c>
      <c r="R17" s="497"/>
      <c r="S17" s="488">
        <f t="shared" si="4"/>
        <v>0</v>
      </c>
      <c r="T17" s="497"/>
      <c r="U17" s="488">
        <f t="shared" si="5"/>
        <v>0</v>
      </c>
      <c r="V17" s="497"/>
      <c r="W17" s="488">
        <f t="shared" si="6"/>
        <v>0</v>
      </c>
      <c r="X17" s="497"/>
      <c r="Y17" s="488">
        <f t="shared" si="7"/>
        <v>0</v>
      </c>
      <c r="Z17" s="497"/>
      <c r="AA17" s="488">
        <f t="shared" si="8"/>
        <v>0</v>
      </c>
      <c r="AB17" s="497"/>
      <c r="AC17" s="488">
        <f t="shared" si="9"/>
        <v>0</v>
      </c>
      <c r="AD17" s="497"/>
      <c r="AE17" s="488">
        <f t="shared" si="10"/>
        <v>0</v>
      </c>
      <c r="AF17" s="497"/>
      <c r="AG17" s="488">
        <f t="shared" si="11"/>
        <v>0</v>
      </c>
      <c r="AH17" s="497"/>
      <c r="AI17" s="488">
        <f t="shared" si="12"/>
        <v>0</v>
      </c>
      <c r="AJ17" s="497"/>
      <c r="AK17" s="488">
        <f t="shared" si="13"/>
        <v>0</v>
      </c>
      <c r="AL17" s="497"/>
      <c r="AM17" s="488">
        <f t="shared" si="14"/>
        <v>0</v>
      </c>
      <c r="AN17" s="497"/>
      <c r="AO17" s="488">
        <f t="shared" si="15"/>
        <v>0</v>
      </c>
      <c r="AP17" s="497"/>
      <c r="AQ17" s="488">
        <f t="shared" si="16"/>
        <v>0</v>
      </c>
      <c r="AR17" s="497"/>
      <c r="AS17" s="488">
        <f t="shared" si="17"/>
        <v>0</v>
      </c>
      <c r="AT17" s="497"/>
      <c r="AU17" s="488">
        <f t="shared" si="18"/>
        <v>0</v>
      </c>
      <c r="AV17" s="497"/>
      <c r="AW17" s="488">
        <f t="shared" si="19"/>
        <v>0</v>
      </c>
      <c r="AX17" s="497"/>
      <c r="AY17" s="488">
        <f t="shared" si="20"/>
        <v>0</v>
      </c>
      <c r="AZ17" s="498"/>
      <c r="BA17" s="488">
        <f t="shared" si="21"/>
        <v>0</v>
      </c>
      <c r="BB17" s="498"/>
      <c r="BC17" s="488">
        <f t="shared" si="22"/>
        <v>0</v>
      </c>
      <c r="BD17" s="498"/>
      <c r="BE17" s="499">
        <f t="shared" si="23"/>
        <v>0</v>
      </c>
      <c r="BF17" s="442"/>
      <c r="BG17" s="500">
        <f t="shared" si="24"/>
        <v>0</v>
      </c>
    </row>
    <row r="18" spans="1:59" s="496" customFormat="1" ht="15.75" customHeight="1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443">
        <f>Startliste!E18</f>
        <v>0</v>
      </c>
      <c r="E18" s="444">
        <f>Startliste!F18</f>
        <v>0</v>
      </c>
      <c r="F18" s="445">
        <f>Startliste!G18</f>
        <v>0</v>
      </c>
      <c r="G18" s="484">
        <f>IF((C18=1),Idealtider!$K$11,IF((C18=2),Idealtider!$L$11,IF((C18=3),Idealtider!$M$11,IF((C18=4),Idealtider!$N$11,))))</f>
        <v>0</v>
      </c>
      <c r="H18" s="485">
        <f>Udholdenhed!M18</f>
        <v>0.47569444444444459</v>
      </c>
      <c r="I18" s="486">
        <f>Udholdenhed!N18</f>
        <v>0</v>
      </c>
      <c r="J18" s="487">
        <f t="shared" si="0"/>
        <v>0</v>
      </c>
      <c r="K18" s="488">
        <f>Udholdenhed!P18</f>
        <v>0</v>
      </c>
      <c r="L18" s="497"/>
      <c r="M18" s="488">
        <f t="shared" si="1"/>
        <v>0</v>
      </c>
      <c r="N18" s="497"/>
      <c r="O18" s="488">
        <f t="shared" si="2"/>
        <v>0</v>
      </c>
      <c r="P18" s="497"/>
      <c r="Q18" s="488">
        <f t="shared" si="3"/>
        <v>0</v>
      </c>
      <c r="R18" s="497"/>
      <c r="S18" s="488">
        <f t="shared" si="4"/>
        <v>0</v>
      </c>
      <c r="T18" s="497"/>
      <c r="U18" s="488">
        <f t="shared" si="5"/>
        <v>0</v>
      </c>
      <c r="V18" s="497"/>
      <c r="W18" s="488">
        <f t="shared" si="6"/>
        <v>0</v>
      </c>
      <c r="X18" s="497"/>
      <c r="Y18" s="488">
        <f t="shared" si="7"/>
        <v>0</v>
      </c>
      <c r="Z18" s="497"/>
      <c r="AA18" s="488">
        <f t="shared" si="8"/>
        <v>0</v>
      </c>
      <c r="AB18" s="497"/>
      <c r="AC18" s="488">
        <f t="shared" si="9"/>
        <v>0</v>
      </c>
      <c r="AD18" s="497"/>
      <c r="AE18" s="488">
        <f t="shared" si="10"/>
        <v>0</v>
      </c>
      <c r="AF18" s="497"/>
      <c r="AG18" s="488">
        <f t="shared" si="11"/>
        <v>0</v>
      </c>
      <c r="AH18" s="497"/>
      <c r="AI18" s="488">
        <f t="shared" si="12"/>
        <v>0</v>
      </c>
      <c r="AJ18" s="497"/>
      <c r="AK18" s="488">
        <f t="shared" si="13"/>
        <v>0</v>
      </c>
      <c r="AL18" s="497"/>
      <c r="AM18" s="488">
        <f t="shared" si="14"/>
        <v>0</v>
      </c>
      <c r="AN18" s="497"/>
      <c r="AO18" s="488">
        <f t="shared" si="15"/>
        <v>0</v>
      </c>
      <c r="AP18" s="497"/>
      <c r="AQ18" s="488">
        <f t="shared" si="16"/>
        <v>0</v>
      </c>
      <c r="AR18" s="497"/>
      <c r="AS18" s="488">
        <f t="shared" si="17"/>
        <v>0</v>
      </c>
      <c r="AT18" s="497"/>
      <c r="AU18" s="488">
        <f t="shared" si="18"/>
        <v>0</v>
      </c>
      <c r="AV18" s="497"/>
      <c r="AW18" s="488">
        <f t="shared" si="19"/>
        <v>0</v>
      </c>
      <c r="AX18" s="497"/>
      <c r="AY18" s="488">
        <f t="shared" si="20"/>
        <v>0</v>
      </c>
      <c r="AZ18" s="498"/>
      <c r="BA18" s="488">
        <f t="shared" si="21"/>
        <v>0</v>
      </c>
      <c r="BB18" s="498"/>
      <c r="BC18" s="488">
        <f t="shared" si="22"/>
        <v>0</v>
      </c>
      <c r="BD18" s="498"/>
      <c r="BE18" s="499">
        <f t="shared" si="23"/>
        <v>0</v>
      </c>
      <c r="BF18" s="442"/>
      <c r="BG18" s="500">
        <f t="shared" si="24"/>
        <v>0</v>
      </c>
    </row>
    <row r="19" spans="1:59" s="496" customFormat="1" ht="15.75" customHeight="1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443">
        <f>Startliste!E19</f>
        <v>0</v>
      </c>
      <c r="E19" s="444">
        <f>Startliste!F19</f>
        <v>0</v>
      </c>
      <c r="F19" s="445">
        <f>Startliste!G19</f>
        <v>0</v>
      </c>
      <c r="G19" s="484">
        <f>IF((C19=1),Idealtider!$K$11,IF((C19=2),Idealtider!$L$11,IF((C19=3),Idealtider!$M$11,IF((C19=4),Idealtider!$N$11,))))</f>
        <v>0</v>
      </c>
      <c r="H19" s="485">
        <f>Udholdenhed!M19</f>
        <v>0.4791666666666668</v>
      </c>
      <c r="I19" s="486">
        <f>Udholdenhed!N19</f>
        <v>0</v>
      </c>
      <c r="J19" s="487">
        <f t="shared" si="0"/>
        <v>0</v>
      </c>
      <c r="K19" s="488">
        <f>Udholdenhed!P19</f>
        <v>0</v>
      </c>
      <c r="L19" s="497"/>
      <c r="M19" s="488">
        <f t="shared" si="1"/>
        <v>0</v>
      </c>
      <c r="N19" s="497"/>
      <c r="O19" s="488">
        <f t="shared" si="2"/>
        <v>0</v>
      </c>
      <c r="P19" s="497"/>
      <c r="Q19" s="488">
        <f t="shared" si="3"/>
        <v>0</v>
      </c>
      <c r="R19" s="497"/>
      <c r="S19" s="488">
        <f t="shared" si="4"/>
        <v>0</v>
      </c>
      <c r="T19" s="497"/>
      <c r="U19" s="488">
        <f t="shared" si="5"/>
        <v>0</v>
      </c>
      <c r="V19" s="497"/>
      <c r="W19" s="488">
        <f t="shared" si="6"/>
        <v>0</v>
      </c>
      <c r="X19" s="497"/>
      <c r="Y19" s="488">
        <f t="shared" si="7"/>
        <v>0</v>
      </c>
      <c r="Z19" s="497"/>
      <c r="AA19" s="488">
        <f t="shared" si="8"/>
        <v>0</v>
      </c>
      <c r="AB19" s="497"/>
      <c r="AC19" s="488">
        <f t="shared" si="9"/>
        <v>0</v>
      </c>
      <c r="AD19" s="497"/>
      <c r="AE19" s="488">
        <f t="shared" si="10"/>
        <v>0</v>
      </c>
      <c r="AF19" s="497"/>
      <c r="AG19" s="488">
        <f t="shared" si="11"/>
        <v>0</v>
      </c>
      <c r="AH19" s="497"/>
      <c r="AI19" s="488">
        <f t="shared" si="12"/>
        <v>0</v>
      </c>
      <c r="AJ19" s="497"/>
      <c r="AK19" s="488">
        <f t="shared" si="13"/>
        <v>0</v>
      </c>
      <c r="AL19" s="497"/>
      <c r="AM19" s="488">
        <f t="shared" si="14"/>
        <v>0</v>
      </c>
      <c r="AN19" s="497"/>
      <c r="AO19" s="488">
        <f t="shared" si="15"/>
        <v>0</v>
      </c>
      <c r="AP19" s="497"/>
      <c r="AQ19" s="488">
        <f t="shared" si="16"/>
        <v>0</v>
      </c>
      <c r="AR19" s="497"/>
      <c r="AS19" s="488">
        <f t="shared" si="17"/>
        <v>0</v>
      </c>
      <c r="AT19" s="497"/>
      <c r="AU19" s="488">
        <f t="shared" si="18"/>
        <v>0</v>
      </c>
      <c r="AV19" s="497"/>
      <c r="AW19" s="488">
        <f t="shared" si="19"/>
        <v>0</v>
      </c>
      <c r="AX19" s="497"/>
      <c r="AY19" s="488">
        <f t="shared" si="20"/>
        <v>0</v>
      </c>
      <c r="AZ19" s="498"/>
      <c r="BA19" s="488">
        <f t="shared" si="21"/>
        <v>0</v>
      </c>
      <c r="BB19" s="498"/>
      <c r="BC19" s="488">
        <f t="shared" si="22"/>
        <v>0</v>
      </c>
      <c r="BD19" s="498"/>
      <c r="BE19" s="499">
        <f t="shared" si="23"/>
        <v>0</v>
      </c>
      <c r="BF19" s="442"/>
      <c r="BG19" s="500">
        <f t="shared" si="24"/>
        <v>0</v>
      </c>
    </row>
    <row r="20" spans="1:59" s="496" customFormat="1" ht="15.75" customHeight="1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443">
        <f>Startliste!E20</f>
        <v>0</v>
      </c>
      <c r="E20" s="444">
        <f>Startliste!F20</f>
        <v>0</v>
      </c>
      <c r="F20" s="445">
        <f>Startliste!G20</f>
        <v>0</v>
      </c>
      <c r="G20" s="484">
        <f>IF((C20=1),Idealtider!$K$11,IF((C20=2),Idealtider!$L$11,IF((C20=3),Idealtider!$M$11,IF((C20=4),Idealtider!$N$11,))))</f>
        <v>0</v>
      </c>
      <c r="H20" s="485">
        <f>Udholdenhed!M20</f>
        <v>0.48263888888888901</v>
      </c>
      <c r="I20" s="486">
        <f>Udholdenhed!N20</f>
        <v>0</v>
      </c>
      <c r="J20" s="487">
        <f t="shared" si="0"/>
        <v>0</v>
      </c>
      <c r="K20" s="488">
        <f>Udholdenhed!P20</f>
        <v>0</v>
      </c>
      <c r="L20" s="497"/>
      <c r="M20" s="488">
        <f t="shared" si="1"/>
        <v>0</v>
      </c>
      <c r="N20" s="497"/>
      <c r="O20" s="488">
        <f t="shared" si="2"/>
        <v>0</v>
      </c>
      <c r="P20" s="497"/>
      <c r="Q20" s="488">
        <f t="shared" si="3"/>
        <v>0</v>
      </c>
      <c r="R20" s="497"/>
      <c r="S20" s="488">
        <f t="shared" si="4"/>
        <v>0</v>
      </c>
      <c r="T20" s="497"/>
      <c r="U20" s="488">
        <f t="shared" si="5"/>
        <v>0</v>
      </c>
      <c r="V20" s="497"/>
      <c r="W20" s="488">
        <f t="shared" si="6"/>
        <v>0</v>
      </c>
      <c r="X20" s="497"/>
      <c r="Y20" s="488">
        <f t="shared" si="7"/>
        <v>0</v>
      </c>
      <c r="Z20" s="497"/>
      <c r="AA20" s="488">
        <f t="shared" si="8"/>
        <v>0</v>
      </c>
      <c r="AB20" s="497"/>
      <c r="AC20" s="488">
        <f t="shared" si="9"/>
        <v>0</v>
      </c>
      <c r="AD20" s="497"/>
      <c r="AE20" s="488">
        <f t="shared" si="10"/>
        <v>0</v>
      </c>
      <c r="AF20" s="497"/>
      <c r="AG20" s="488">
        <f t="shared" si="11"/>
        <v>0</v>
      </c>
      <c r="AH20" s="497"/>
      <c r="AI20" s="488">
        <f t="shared" si="12"/>
        <v>0</v>
      </c>
      <c r="AJ20" s="497"/>
      <c r="AK20" s="488">
        <f t="shared" si="13"/>
        <v>0</v>
      </c>
      <c r="AL20" s="497"/>
      <c r="AM20" s="488">
        <f t="shared" si="14"/>
        <v>0</v>
      </c>
      <c r="AN20" s="497"/>
      <c r="AO20" s="488">
        <f t="shared" si="15"/>
        <v>0</v>
      </c>
      <c r="AP20" s="497"/>
      <c r="AQ20" s="488">
        <f t="shared" si="16"/>
        <v>0</v>
      </c>
      <c r="AR20" s="497"/>
      <c r="AS20" s="488">
        <f t="shared" si="17"/>
        <v>0</v>
      </c>
      <c r="AT20" s="497"/>
      <c r="AU20" s="488">
        <f t="shared" si="18"/>
        <v>0</v>
      </c>
      <c r="AV20" s="497"/>
      <c r="AW20" s="488">
        <f t="shared" si="19"/>
        <v>0</v>
      </c>
      <c r="AX20" s="497"/>
      <c r="AY20" s="488">
        <f t="shared" si="20"/>
        <v>0</v>
      </c>
      <c r="AZ20" s="498"/>
      <c r="BA20" s="488">
        <f t="shared" si="21"/>
        <v>0</v>
      </c>
      <c r="BB20" s="498"/>
      <c r="BC20" s="488">
        <f t="shared" si="22"/>
        <v>0</v>
      </c>
      <c r="BD20" s="498"/>
      <c r="BE20" s="499">
        <f t="shared" si="23"/>
        <v>0</v>
      </c>
      <c r="BF20" s="442"/>
      <c r="BG20" s="500">
        <f t="shared" si="24"/>
        <v>0</v>
      </c>
    </row>
    <row r="21" spans="1:59" s="496" customFormat="1" ht="15.75" customHeight="1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443">
        <f>Startliste!E21</f>
        <v>0</v>
      </c>
      <c r="E21" s="444">
        <f>Startliste!F21</f>
        <v>0</v>
      </c>
      <c r="F21" s="445">
        <f>Startliste!G21</f>
        <v>0</v>
      </c>
      <c r="G21" s="484">
        <f>IF((C21=1),Idealtider!$K$11,IF((C21=2),Idealtider!$L$11,IF((C21=3),Idealtider!$M$11,IF((C21=4),Idealtider!$N$11,))))</f>
        <v>0</v>
      </c>
      <c r="H21" s="485">
        <f>Udholdenhed!M21</f>
        <v>0.48611111111111122</v>
      </c>
      <c r="I21" s="486">
        <f>Udholdenhed!N21</f>
        <v>0</v>
      </c>
      <c r="J21" s="487">
        <f t="shared" si="0"/>
        <v>0</v>
      </c>
      <c r="K21" s="488">
        <f>Udholdenhed!P21</f>
        <v>0</v>
      </c>
      <c r="L21" s="497"/>
      <c r="M21" s="488">
        <f t="shared" si="1"/>
        <v>0</v>
      </c>
      <c r="N21" s="497"/>
      <c r="O21" s="488">
        <f t="shared" si="2"/>
        <v>0</v>
      </c>
      <c r="P21" s="497"/>
      <c r="Q21" s="488">
        <f t="shared" si="3"/>
        <v>0</v>
      </c>
      <c r="R21" s="497"/>
      <c r="S21" s="488">
        <f t="shared" si="4"/>
        <v>0</v>
      </c>
      <c r="T21" s="497"/>
      <c r="U21" s="488">
        <f t="shared" si="5"/>
        <v>0</v>
      </c>
      <c r="V21" s="497"/>
      <c r="W21" s="488">
        <f t="shared" si="6"/>
        <v>0</v>
      </c>
      <c r="X21" s="497"/>
      <c r="Y21" s="488">
        <f t="shared" si="7"/>
        <v>0</v>
      </c>
      <c r="Z21" s="497"/>
      <c r="AA21" s="488">
        <f t="shared" si="8"/>
        <v>0</v>
      </c>
      <c r="AB21" s="497"/>
      <c r="AC21" s="488">
        <f t="shared" si="9"/>
        <v>0</v>
      </c>
      <c r="AD21" s="497"/>
      <c r="AE21" s="488">
        <f t="shared" si="10"/>
        <v>0</v>
      </c>
      <c r="AF21" s="497"/>
      <c r="AG21" s="488">
        <f t="shared" si="11"/>
        <v>0</v>
      </c>
      <c r="AH21" s="497"/>
      <c r="AI21" s="488">
        <f t="shared" si="12"/>
        <v>0</v>
      </c>
      <c r="AJ21" s="497"/>
      <c r="AK21" s="488">
        <f t="shared" si="13"/>
        <v>0</v>
      </c>
      <c r="AL21" s="497"/>
      <c r="AM21" s="488">
        <f t="shared" si="14"/>
        <v>0</v>
      </c>
      <c r="AN21" s="497"/>
      <c r="AO21" s="488">
        <f t="shared" si="15"/>
        <v>0</v>
      </c>
      <c r="AP21" s="497"/>
      <c r="AQ21" s="488">
        <f t="shared" si="16"/>
        <v>0</v>
      </c>
      <c r="AR21" s="497"/>
      <c r="AS21" s="488">
        <f t="shared" si="17"/>
        <v>0</v>
      </c>
      <c r="AT21" s="497"/>
      <c r="AU21" s="488">
        <f t="shared" si="18"/>
        <v>0</v>
      </c>
      <c r="AV21" s="497"/>
      <c r="AW21" s="488">
        <f t="shared" si="19"/>
        <v>0</v>
      </c>
      <c r="AX21" s="497"/>
      <c r="AY21" s="488">
        <f t="shared" si="20"/>
        <v>0</v>
      </c>
      <c r="AZ21" s="498"/>
      <c r="BA21" s="488">
        <f t="shared" si="21"/>
        <v>0</v>
      </c>
      <c r="BB21" s="498"/>
      <c r="BC21" s="488">
        <f t="shared" si="22"/>
        <v>0</v>
      </c>
      <c r="BD21" s="498"/>
      <c r="BE21" s="499">
        <f t="shared" si="23"/>
        <v>0</v>
      </c>
      <c r="BF21" s="442"/>
      <c r="BG21" s="500">
        <f t="shared" si="24"/>
        <v>0</v>
      </c>
    </row>
    <row r="22" spans="1:59" s="496" customFormat="1" ht="15.75" customHeight="1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443">
        <f>Startliste!E22</f>
        <v>0</v>
      </c>
      <c r="E22" s="444">
        <f>Startliste!F22</f>
        <v>0</v>
      </c>
      <c r="F22" s="445">
        <f>Startliste!G22</f>
        <v>0</v>
      </c>
      <c r="G22" s="484">
        <f>IF((C22=1),Idealtider!$K$11,IF((C22=2),Idealtider!$L$11,IF((C22=3),Idealtider!$M$11,IF((C22=4),Idealtider!$N$11,))))</f>
        <v>0</v>
      </c>
      <c r="H22" s="485">
        <f>Udholdenhed!M22</f>
        <v>0.48958333333333343</v>
      </c>
      <c r="I22" s="486">
        <f>Udholdenhed!N22</f>
        <v>0</v>
      </c>
      <c r="J22" s="487">
        <f t="shared" si="0"/>
        <v>0</v>
      </c>
      <c r="K22" s="488">
        <f>Udholdenhed!P22</f>
        <v>0</v>
      </c>
      <c r="L22" s="497"/>
      <c r="M22" s="488">
        <f t="shared" si="1"/>
        <v>0</v>
      </c>
      <c r="N22" s="497"/>
      <c r="O22" s="488">
        <f t="shared" si="2"/>
        <v>0</v>
      </c>
      <c r="P22" s="497"/>
      <c r="Q22" s="488">
        <f t="shared" si="3"/>
        <v>0</v>
      </c>
      <c r="R22" s="497"/>
      <c r="S22" s="488">
        <f t="shared" si="4"/>
        <v>0</v>
      </c>
      <c r="T22" s="497"/>
      <c r="U22" s="488">
        <f t="shared" si="5"/>
        <v>0</v>
      </c>
      <c r="V22" s="497"/>
      <c r="W22" s="488">
        <f t="shared" si="6"/>
        <v>0</v>
      </c>
      <c r="X22" s="497"/>
      <c r="Y22" s="488">
        <f t="shared" si="7"/>
        <v>0</v>
      </c>
      <c r="Z22" s="497"/>
      <c r="AA22" s="488">
        <f t="shared" si="8"/>
        <v>0</v>
      </c>
      <c r="AB22" s="497"/>
      <c r="AC22" s="488">
        <f t="shared" si="9"/>
        <v>0</v>
      </c>
      <c r="AD22" s="497"/>
      <c r="AE22" s="488">
        <f t="shared" si="10"/>
        <v>0</v>
      </c>
      <c r="AF22" s="497"/>
      <c r="AG22" s="488">
        <f t="shared" si="11"/>
        <v>0</v>
      </c>
      <c r="AH22" s="497"/>
      <c r="AI22" s="488">
        <f t="shared" si="12"/>
        <v>0</v>
      </c>
      <c r="AJ22" s="497"/>
      <c r="AK22" s="488">
        <f t="shared" si="13"/>
        <v>0</v>
      </c>
      <c r="AL22" s="497"/>
      <c r="AM22" s="488">
        <f t="shared" si="14"/>
        <v>0</v>
      </c>
      <c r="AN22" s="497"/>
      <c r="AO22" s="488">
        <f t="shared" si="15"/>
        <v>0</v>
      </c>
      <c r="AP22" s="497"/>
      <c r="AQ22" s="488">
        <f t="shared" si="16"/>
        <v>0</v>
      </c>
      <c r="AR22" s="497"/>
      <c r="AS22" s="488">
        <f t="shared" si="17"/>
        <v>0</v>
      </c>
      <c r="AT22" s="497"/>
      <c r="AU22" s="488">
        <f t="shared" si="18"/>
        <v>0</v>
      </c>
      <c r="AV22" s="497"/>
      <c r="AW22" s="488">
        <f t="shared" si="19"/>
        <v>0</v>
      </c>
      <c r="AX22" s="497"/>
      <c r="AY22" s="488">
        <f t="shared" si="20"/>
        <v>0</v>
      </c>
      <c r="AZ22" s="498"/>
      <c r="BA22" s="488">
        <f t="shared" si="21"/>
        <v>0</v>
      </c>
      <c r="BB22" s="498"/>
      <c r="BC22" s="488">
        <f t="shared" si="22"/>
        <v>0</v>
      </c>
      <c r="BD22" s="498"/>
      <c r="BE22" s="499">
        <f t="shared" si="23"/>
        <v>0</v>
      </c>
      <c r="BF22" s="442"/>
      <c r="BG22" s="500">
        <f t="shared" si="24"/>
        <v>0</v>
      </c>
    </row>
    <row r="23" spans="1:59" s="496" customFormat="1" ht="15.75" customHeight="1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443">
        <f>Startliste!E23</f>
        <v>0</v>
      </c>
      <c r="E23" s="444">
        <f>Startliste!F23</f>
        <v>0</v>
      </c>
      <c r="F23" s="445">
        <f>Startliste!G23</f>
        <v>0</v>
      </c>
      <c r="G23" s="484">
        <f>IF((C23=1),Idealtider!$K$11,IF((C23=2),Idealtider!$L$11,IF((C23=3),Idealtider!$M$11,IF((C23=4),Idealtider!$N$11,))))</f>
        <v>0</v>
      </c>
      <c r="H23" s="485">
        <f>Udholdenhed!M23</f>
        <v>0.49305555555555564</v>
      </c>
      <c r="I23" s="486">
        <f>Udholdenhed!N23</f>
        <v>0</v>
      </c>
      <c r="J23" s="487">
        <f t="shared" si="0"/>
        <v>0</v>
      </c>
      <c r="K23" s="488">
        <f>Udholdenhed!P23</f>
        <v>0</v>
      </c>
      <c r="L23" s="497"/>
      <c r="M23" s="488">
        <f t="shared" si="1"/>
        <v>0</v>
      </c>
      <c r="N23" s="497"/>
      <c r="O23" s="488">
        <f t="shared" si="2"/>
        <v>0</v>
      </c>
      <c r="P23" s="497"/>
      <c r="Q23" s="488">
        <f t="shared" si="3"/>
        <v>0</v>
      </c>
      <c r="R23" s="497"/>
      <c r="S23" s="488">
        <f t="shared" si="4"/>
        <v>0</v>
      </c>
      <c r="T23" s="497"/>
      <c r="U23" s="488">
        <f t="shared" si="5"/>
        <v>0</v>
      </c>
      <c r="V23" s="497"/>
      <c r="W23" s="488">
        <f t="shared" si="6"/>
        <v>0</v>
      </c>
      <c r="X23" s="497"/>
      <c r="Y23" s="488">
        <f t="shared" si="7"/>
        <v>0</v>
      </c>
      <c r="Z23" s="497"/>
      <c r="AA23" s="488">
        <f t="shared" si="8"/>
        <v>0</v>
      </c>
      <c r="AB23" s="497"/>
      <c r="AC23" s="488">
        <f t="shared" si="9"/>
        <v>0</v>
      </c>
      <c r="AD23" s="497"/>
      <c r="AE23" s="488">
        <f t="shared" si="10"/>
        <v>0</v>
      </c>
      <c r="AF23" s="497"/>
      <c r="AG23" s="488">
        <f t="shared" si="11"/>
        <v>0</v>
      </c>
      <c r="AH23" s="497"/>
      <c r="AI23" s="488">
        <f t="shared" si="12"/>
        <v>0</v>
      </c>
      <c r="AJ23" s="497"/>
      <c r="AK23" s="488">
        <f t="shared" si="13"/>
        <v>0</v>
      </c>
      <c r="AL23" s="497"/>
      <c r="AM23" s="488">
        <f t="shared" si="14"/>
        <v>0</v>
      </c>
      <c r="AN23" s="497"/>
      <c r="AO23" s="488">
        <f t="shared" si="15"/>
        <v>0</v>
      </c>
      <c r="AP23" s="497"/>
      <c r="AQ23" s="488">
        <f t="shared" si="16"/>
        <v>0</v>
      </c>
      <c r="AR23" s="497"/>
      <c r="AS23" s="488">
        <f t="shared" si="17"/>
        <v>0</v>
      </c>
      <c r="AT23" s="497"/>
      <c r="AU23" s="488">
        <f t="shared" si="18"/>
        <v>0</v>
      </c>
      <c r="AV23" s="497"/>
      <c r="AW23" s="488">
        <f t="shared" si="19"/>
        <v>0</v>
      </c>
      <c r="AX23" s="497"/>
      <c r="AY23" s="488">
        <f t="shared" si="20"/>
        <v>0</v>
      </c>
      <c r="AZ23" s="498"/>
      <c r="BA23" s="488">
        <f t="shared" si="21"/>
        <v>0</v>
      </c>
      <c r="BB23" s="498"/>
      <c r="BC23" s="488">
        <f t="shared" si="22"/>
        <v>0</v>
      </c>
      <c r="BD23" s="498"/>
      <c r="BE23" s="499">
        <f t="shared" si="23"/>
        <v>0</v>
      </c>
      <c r="BF23" s="442"/>
      <c r="BG23" s="500">
        <f t="shared" si="24"/>
        <v>0</v>
      </c>
    </row>
    <row r="24" spans="1:59" s="496" customFormat="1" ht="15.75" customHeight="1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443">
        <f>Startliste!E24</f>
        <v>0</v>
      </c>
      <c r="E24" s="444">
        <f>Startliste!F24</f>
        <v>0</v>
      </c>
      <c r="F24" s="445">
        <f>Startliste!G24</f>
        <v>0</v>
      </c>
      <c r="G24" s="484">
        <f>IF((C24=1),Idealtider!$K$11,IF((C24=2),Idealtider!$L$11,IF((C24=3),Idealtider!$M$11,IF((C24=4),Idealtider!$N$11,))))</f>
        <v>0</v>
      </c>
      <c r="H24" s="485">
        <f>Udholdenhed!M24</f>
        <v>0.49652777777777785</v>
      </c>
      <c r="I24" s="486">
        <f>Udholdenhed!N24</f>
        <v>0</v>
      </c>
      <c r="J24" s="487">
        <f t="shared" si="0"/>
        <v>0</v>
      </c>
      <c r="K24" s="488">
        <f>Udholdenhed!P24</f>
        <v>0</v>
      </c>
      <c r="L24" s="497"/>
      <c r="M24" s="488">
        <f t="shared" si="1"/>
        <v>0</v>
      </c>
      <c r="N24" s="497"/>
      <c r="O24" s="488">
        <f t="shared" si="2"/>
        <v>0</v>
      </c>
      <c r="P24" s="497"/>
      <c r="Q24" s="488">
        <f t="shared" si="3"/>
        <v>0</v>
      </c>
      <c r="R24" s="497"/>
      <c r="S24" s="488">
        <f t="shared" si="4"/>
        <v>0</v>
      </c>
      <c r="T24" s="497"/>
      <c r="U24" s="488">
        <f t="shared" si="5"/>
        <v>0</v>
      </c>
      <c r="V24" s="497"/>
      <c r="W24" s="488">
        <f t="shared" si="6"/>
        <v>0</v>
      </c>
      <c r="X24" s="497"/>
      <c r="Y24" s="488">
        <f t="shared" si="7"/>
        <v>0</v>
      </c>
      <c r="Z24" s="497"/>
      <c r="AA24" s="488">
        <f t="shared" si="8"/>
        <v>0</v>
      </c>
      <c r="AB24" s="497"/>
      <c r="AC24" s="488">
        <f t="shared" si="9"/>
        <v>0</v>
      </c>
      <c r="AD24" s="497"/>
      <c r="AE24" s="488">
        <f t="shared" si="10"/>
        <v>0</v>
      </c>
      <c r="AF24" s="497"/>
      <c r="AG24" s="488">
        <f t="shared" si="11"/>
        <v>0</v>
      </c>
      <c r="AH24" s="497"/>
      <c r="AI24" s="488">
        <f t="shared" si="12"/>
        <v>0</v>
      </c>
      <c r="AJ24" s="497"/>
      <c r="AK24" s="488">
        <f t="shared" si="13"/>
        <v>0</v>
      </c>
      <c r="AL24" s="497"/>
      <c r="AM24" s="488">
        <f t="shared" si="14"/>
        <v>0</v>
      </c>
      <c r="AN24" s="497"/>
      <c r="AO24" s="488">
        <f t="shared" si="15"/>
        <v>0</v>
      </c>
      <c r="AP24" s="497"/>
      <c r="AQ24" s="488">
        <f t="shared" si="16"/>
        <v>0</v>
      </c>
      <c r="AR24" s="497"/>
      <c r="AS24" s="488">
        <f t="shared" si="17"/>
        <v>0</v>
      </c>
      <c r="AT24" s="497"/>
      <c r="AU24" s="488">
        <f t="shared" si="18"/>
        <v>0</v>
      </c>
      <c r="AV24" s="497"/>
      <c r="AW24" s="488">
        <f t="shared" si="19"/>
        <v>0</v>
      </c>
      <c r="AX24" s="497"/>
      <c r="AY24" s="488">
        <f t="shared" si="20"/>
        <v>0</v>
      </c>
      <c r="AZ24" s="498"/>
      <c r="BA24" s="488">
        <f t="shared" si="21"/>
        <v>0</v>
      </c>
      <c r="BB24" s="498"/>
      <c r="BC24" s="488">
        <f t="shared" si="22"/>
        <v>0</v>
      </c>
      <c r="BD24" s="498"/>
      <c r="BE24" s="499">
        <f t="shared" si="23"/>
        <v>0</v>
      </c>
      <c r="BF24" s="442"/>
      <c r="BG24" s="500">
        <f t="shared" si="24"/>
        <v>0</v>
      </c>
    </row>
    <row r="25" spans="1:59" s="496" customFormat="1" ht="15.75" customHeight="1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443">
        <f>Startliste!E25</f>
        <v>0</v>
      </c>
      <c r="E25" s="444">
        <f>Startliste!F25</f>
        <v>0</v>
      </c>
      <c r="F25" s="445">
        <f>Startliste!G25</f>
        <v>0</v>
      </c>
      <c r="G25" s="484">
        <f>IF((C25=1),Idealtider!$K$11,IF((C25=2),Idealtider!$L$11,IF((C25=3),Idealtider!$M$11,IF((C25=4),Idealtider!$N$11,))))</f>
        <v>0</v>
      </c>
      <c r="H25" s="485">
        <f>Udholdenhed!M25</f>
        <v>0.50000000000000011</v>
      </c>
      <c r="I25" s="486">
        <f>Udholdenhed!N25</f>
        <v>0</v>
      </c>
      <c r="J25" s="487">
        <f t="shared" si="0"/>
        <v>0</v>
      </c>
      <c r="K25" s="488">
        <f>Udholdenhed!P25</f>
        <v>0</v>
      </c>
      <c r="L25" s="497"/>
      <c r="M25" s="488">
        <f t="shared" si="1"/>
        <v>0</v>
      </c>
      <c r="N25" s="497"/>
      <c r="O25" s="488">
        <f t="shared" si="2"/>
        <v>0</v>
      </c>
      <c r="P25" s="497"/>
      <c r="Q25" s="488">
        <f t="shared" si="3"/>
        <v>0</v>
      </c>
      <c r="R25" s="497"/>
      <c r="S25" s="488">
        <f t="shared" si="4"/>
        <v>0</v>
      </c>
      <c r="T25" s="497"/>
      <c r="U25" s="488">
        <f t="shared" si="5"/>
        <v>0</v>
      </c>
      <c r="V25" s="497"/>
      <c r="W25" s="488">
        <f t="shared" si="6"/>
        <v>0</v>
      </c>
      <c r="X25" s="497"/>
      <c r="Y25" s="488">
        <f t="shared" si="7"/>
        <v>0</v>
      </c>
      <c r="Z25" s="497"/>
      <c r="AA25" s="488">
        <f t="shared" si="8"/>
        <v>0</v>
      </c>
      <c r="AB25" s="497"/>
      <c r="AC25" s="488">
        <f t="shared" si="9"/>
        <v>0</v>
      </c>
      <c r="AD25" s="497"/>
      <c r="AE25" s="488">
        <f t="shared" si="10"/>
        <v>0</v>
      </c>
      <c r="AF25" s="497"/>
      <c r="AG25" s="488">
        <f t="shared" si="11"/>
        <v>0</v>
      </c>
      <c r="AH25" s="497"/>
      <c r="AI25" s="488">
        <f t="shared" si="12"/>
        <v>0</v>
      </c>
      <c r="AJ25" s="497"/>
      <c r="AK25" s="488">
        <f t="shared" si="13"/>
        <v>0</v>
      </c>
      <c r="AL25" s="497"/>
      <c r="AM25" s="488">
        <f t="shared" si="14"/>
        <v>0</v>
      </c>
      <c r="AN25" s="497"/>
      <c r="AO25" s="488">
        <f t="shared" si="15"/>
        <v>0</v>
      </c>
      <c r="AP25" s="497"/>
      <c r="AQ25" s="488">
        <f t="shared" si="16"/>
        <v>0</v>
      </c>
      <c r="AR25" s="497"/>
      <c r="AS25" s="488">
        <f t="shared" si="17"/>
        <v>0</v>
      </c>
      <c r="AT25" s="497"/>
      <c r="AU25" s="488">
        <f t="shared" si="18"/>
        <v>0</v>
      </c>
      <c r="AV25" s="497"/>
      <c r="AW25" s="488">
        <f t="shared" si="19"/>
        <v>0</v>
      </c>
      <c r="AX25" s="497"/>
      <c r="AY25" s="488">
        <f t="shared" si="20"/>
        <v>0</v>
      </c>
      <c r="AZ25" s="498"/>
      <c r="BA25" s="488">
        <f t="shared" si="21"/>
        <v>0</v>
      </c>
      <c r="BB25" s="498"/>
      <c r="BC25" s="488">
        <f t="shared" si="22"/>
        <v>0</v>
      </c>
      <c r="BD25" s="498"/>
      <c r="BE25" s="499">
        <f t="shared" si="23"/>
        <v>0</v>
      </c>
      <c r="BF25" s="442"/>
      <c r="BG25" s="500">
        <f t="shared" si="24"/>
        <v>0</v>
      </c>
    </row>
    <row r="26" spans="1:59" s="496" customFormat="1" ht="15.75" customHeight="1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443">
        <f>Startliste!E26</f>
        <v>0</v>
      </c>
      <c r="E26" s="444">
        <f>Startliste!F26</f>
        <v>0</v>
      </c>
      <c r="F26" s="445">
        <f>Startliste!G26</f>
        <v>0</v>
      </c>
      <c r="G26" s="484">
        <f>IF((C26=1),Idealtider!$K$11,IF((C26=2),Idealtider!$L$11,IF((C26=3),Idealtider!$M$11,IF((C26=4),Idealtider!$N$11,))))</f>
        <v>0</v>
      </c>
      <c r="H26" s="485">
        <f>Udholdenhed!M26</f>
        <v>0.50347222222222232</v>
      </c>
      <c r="I26" s="486">
        <f>Udholdenhed!N26</f>
        <v>0</v>
      </c>
      <c r="J26" s="487">
        <f t="shared" si="0"/>
        <v>0</v>
      </c>
      <c r="K26" s="488">
        <f>Udholdenhed!P26</f>
        <v>0</v>
      </c>
      <c r="L26" s="497"/>
      <c r="M26" s="488">
        <f t="shared" si="1"/>
        <v>0</v>
      </c>
      <c r="N26" s="497"/>
      <c r="O26" s="488">
        <f t="shared" si="2"/>
        <v>0</v>
      </c>
      <c r="P26" s="497"/>
      <c r="Q26" s="488">
        <f t="shared" si="3"/>
        <v>0</v>
      </c>
      <c r="R26" s="497"/>
      <c r="S26" s="488">
        <f t="shared" si="4"/>
        <v>0</v>
      </c>
      <c r="T26" s="497"/>
      <c r="U26" s="488">
        <f t="shared" si="5"/>
        <v>0</v>
      </c>
      <c r="V26" s="497"/>
      <c r="W26" s="488">
        <f t="shared" si="6"/>
        <v>0</v>
      </c>
      <c r="X26" s="497"/>
      <c r="Y26" s="488">
        <f t="shared" si="7"/>
        <v>0</v>
      </c>
      <c r="Z26" s="497"/>
      <c r="AA26" s="488">
        <f t="shared" si="8"/>
        <v>0</v>
      </c>
      <c r="AB26" s="497"/>
      <c r="AC26" s="488">
        <f t="shared" si="9"/>
        <v>0</v>
      </c>
      <c r="AD26" s="497"/>
      <c r="AE26" s="488">
        <f t="shared" si="10"/>
        <v>0</v>
      </c>
      <c r="AF26" s="497"/>
      <c r="AG26" s="488">
        <f t="shared" si="11"/>
        <v>0</v>
      </c>
      <c r="AH26" s="497"/>
      <c r="AI26" s="488">
        <f t="shared" si="12"/>
        <v>0</v>
      </c>
      <c r="AJ26" s="497"/>
      <c r="AK26" s="488">
        <f t="shared" si="13"/>
        <v>0</v>
      </c>
      <c r="AL26" s="497"/>
      <c r="AM26" s="488">
        <f t="shared" si="14"/>
        <v>0</v>
      </c>
      <c r="AN26" s="497"/>
      <c r="AO26" s="488">
        <f t="shared" si="15"/>
        <v>0</v>
      </c>
      <c r="AP26" s="497"/>
      <c r="AQ26" s="488">
        <f t="shared" si="16"/>
        <v>0</v>
      </c>
      <c r="AR26" s="497"/>
      <c r="AS26" s="488">
        <f t="shared" si="17"/>
        <v>0</v>
      </c>
      <c r="AT26" s="497"/>
      <c r="AU26" s="488">
        <f t="shared" si="18"/>
        <v>0</v>
      </c>
      <c r="AV26" s="497"/>
      <c r="AW26" s="488">
        <f t="shared" si="19"/>
        <v>0</v>
      </c>
      <c r="AX26" s="497"/>
      <c r="AY26" s="488">
        <f t="shared" si="20"/>
        <v>0</v>
      </c>
      <c r="AZ26" s="498"/>
      <c r="BA26" s="488">
        <f t="shared" si="21"/>
        <v>0</v>
      </c>
      <c r="BB26" s="498"/>
      <c r="BC26" s="488">
        <f t="shared" si="22"/>
        <v>0</v>
      </c>
      <c r="BD26" s="498"/>
      <c r="BE26" s="499">
        <f t="shared" si="23"/>
        <v>0</v>
      </c>
      <c r="BF26" s="442"/>
      <c r="BG26" s="500">
        <f t="shared" si="24"/>
        <v>0</v>
      </c>
    </row>
    <row r="27" spans="1:59" s="496" customFormat="1" ht="15.75" customHeight="1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443">
        <f>Startliste!E27</f>
        <v>0</v>
      </c>
      <c r="E27" s="444">
        <f>Startliste!F27</f>
        <v>0</v>
      </c>
      <c r="F27" s="445">
        <f>Startliste!G27</f>
        <v>0</v>
      </c>
      <c r="G27" s="484">
        <f>IF((C27=1),Idealtider!$K$11,IF((C27=2),Idealtider!$L$11,IF((C27=3),Idealtider!$M$11,IF((C27=4),Idealtider!$N$11,))))</f>
        <v>0</v>
      </c>
      <c r="H27" s="485">
        <f>Udholdenhed!M27</f>
        <v>0.50694444444444453</v>
      </c>
      <c r="I27" s="486">
        <f>Udholdenhed!N27</f>
        <v>0</v>
      </c>
      <c r="J27" s="487">
        <f t="shared" si="0"/>
        <v>0</v>
      </c>
      <c r="K27" s="488">
        <f>Udholdenhed!P27</f>
        <v>0</v>
      </c>
      <c r="L27" s="497"/>
      <c r="M27" s="488">
        <f t="shared" si="1"/>
        <v>0</v>
      </c>
      <c r="N27" s="497"/>
      <c r="O27" s="488">
        <f t="shared" si="2"/>
        <v>0</v>
      </c>
      <c r="P27" s="497"/>
      <c r="Q27" s="488">
        <f t="shared" si="3"/>
        <v>0</v>
      </c>
      <c r="R27" s="497"/>
      <c r="S27" s="488">
        <f t="shared" si="4"/>
        <v>0</v>
      </c>
      <c r="T27" s="497"/>
      <c r="U27" s="488">
        <f t="shared" si="5"/>
        <v>0</v>
      </c>
      <c r="V27" s="497"/>
      <c r="W27" s="488">
        <f t="shared" si="6"/>
        <v>0</v>
      </c>
      <c r="X27" s="497"/>
      <c r="Y27" s="488">
        <f t="shared" si="7"/>
        <v>0</v>
      </c>
      <c r="Z27" s="497"/>
      <c r="AA27" s="488">
        <f t="shared" si="8"/>
        <v>0</v>
      </c>
      <c r="AB27" s="497"/>
      <c r="AC27" s="488">
        <f t="shared" si="9"/>
        <v>0</v>
      </c>
      <c r="AD27" s="497"/>
      <c r="AE27" s="488">
        <f t="shared" si="10"/>
        <v>0</v>
      </c>
      <c r="AF27" s="497"/>
      <c r="AG27" s="488">
        <f t="shared" si="11"/>
        <v>0</v>
      </c>
      <c r="AH27" s="497"/>
      <c r="AI27" s="488">
        <f t="shared" si="12"/>
        <v>0</v>
      </c>
      <c r="AJ27" s="497"/>
      <c r="AK27" s="488">
        <f t="shared" si="13"/>
        <v>0</v>
      </c>
      <c r="AL27" s="497"/>
      <c r="AM27" s="488">
        <f t="shared" si="14"/>
        <v>0</v>
      </c>
      <c r="AN27" s="497"/>
      <c r="AO27" s="488">
        <f t="shared" si="15"/>
        <v>0</v>
      </c>
      <c r="AP27" s="497"/>
      <c r="AQ27" s="488">
        <f t="shared" si="16"/>
        <v>0</v>
      </c>
      <c r="AR27" s="497"/>
      <c r="AS27" s="488">
        <f t="shared" si="17"/>
        <v>0</v>
      </c>
      <c r="AT27" s="497"/>
      <c r="AU27" s="488">
        <f t="shared" si="18"/>
        <v>0</v>
      </c>
      <c r="AV27" s="497"/>
      <c r="AW27" s="488">
        <f t="shared" si="19"/>
        <v>0</v>
      </c>
      <c r="AX27" s="497"/>
      <c r="AY27" s="488">
        <f t="shared" si="20"/>
        <v>0</v>
      </c>
      <c r="AZ27" s="498"/>
      <c r="BA27" s="488">
        <f t="shared" si="21"/>
        <v>0</v>
      </c>
      <c r="BB27" s="498"/>
      <c r="BC27" s="488">
        <f t="shared" si="22"/>
        <v>0</v>
      </c>
      <c r="BD27" s="498"/>
      <c r="BE27" s="499">
        <f t="shared" si="23"/>
        <v>0</v>
      </c>
      <c r="BF27" s="442"/>
      <c r="BG27" s="500">
        <f t="shared" si="24"/>
        <v>0</v>
      </c>
    </row>
    <row r="28" spans="1:59" s="496" customFormat="1" ht="15.75" customHeight="1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443">
        <f>Startliste!E28</f>
        <v>0</v>
      </c>
      <c r="E28" s="444">
        <f>Startliste!F28</f>
        <v>0</v>
      </c>
      <c r="F28" s="445">
        <f>Startliste!G28</f>
        <v>0</v>
      </c>
      <c r="G28" s="484">
        <f>IF((C28=1),Idealtider!$K$11,IF((C28=2),Idealtider!$L$11,IF((C28=3),Idealtider!$M$11,IF((C28=4),Idealtider!$N$11,))))</f>
        <v>0</v>
      </c>
      <c r="H28" s="485">
        <f>Udholdenhed!M28</f>
        <v>0.51041666666666674</v>
      </c>
      <c r="I28" s="486">
        <f>Udholdenhed!N28</f>
        <v>0</v>
      </c>
      <c r="J28" s="487">
        <f t="shared" si="0"/>
        <v>0</v>
      </c>
      <c r="K28" s="488">
        <f>Udholdenhed!P28</f>
        <v>0</v>
      </c>
      <c r="L28" s="497"/>
      <c r="M28" s="488">
        <f t="shared" si="1"/>
        <v>0</v>
      </c>
      <c r="N28" s="497"/>
      <c r="O28" s="488">
        <f t="shared" si="2"/>
        <v>0</v>
      </c>
      <c r="P28" s="497"/>
      <c r="Q28" s="488">
        <f t="shared" si="3"/>
        <v>0</v>
      </c>
      <c r="R28" s="497"/>
      <c r="S28" s="488">
        <f t="shared" si="4"/>
        <v>0</v>
      </c>
      <c r="T28" s="497"/>
      <c r="U28" s="488">
        <f t="shared" si="5"/>
        <v>0</v>
      </c>
      <c r="V28" s="497"/>
      <c r="W28" s="488">
        <f t="shared" si="6"/>
        <v>0</v>
      </c>
      <c r="X28" s="497"/>
      <c r="Y28" s="488">
        <f t="shared" si="7"/>
        <v>0</v>
      </c>
      <c r="Z28" s="497"/>
      <c r="AA28" s="488">
        <f t="shared" si="8"/>
        <v>0</v>
      </c>
      <c r="AB28" s="497"/>
      <c r="AC28" s="488">
        <f t="shared" si="9"/>
        <v>0</v>
      </c>
      <c r="AD28" s="497"/>
      <c r="AE28" s="488">
        <f t="shared" si="10"/>
        <v>0</v>
      </c>
      <c r="AF28" s="497"/>
      <c r="AG28" s="488">
        <f t="shared" si="11"/>
        <v>0</v>
      </c>
      <c r="AH28" s="497"/>
      <c r="AI28" s="488">
        <f t="shared" si="12"/>
        <v>0</v>
      </c>
      <c r="AJ28" s="497"/>
      <c r="AK28" s="488">
        <f t="shared" si="13"/>
        <v>0</v>
      </c>
      <c r="AL28" s="497"/>
      <c r="AM28" s="488">
        <f t="shared" si="14"/>
        <v>0</v>
      </c>
      <c r="AN28" s="497"/>
      <c r="AO28" s="488">
        <f t="shared" si="15"/>
        <v>0</v>
      </c>
      <c r="AP28" s="497"/>
      <c r="AQ28" s="488">
        <f t="shared" si="16"/>
        <v>0</v>
      </c>
      <c r="AR28" s="497"/>
      <c r="AS28" s="488">
        <f t="shared" si="17"/>
        <v>0</v>
      </c>
      <c r="AT28" s="497"/>
      <c r="AU28" s="488">
        <f t="shared" si="18"/>
        <v>0</v>
      </c>
      <c r="AV28" s="497"/>
      <c r="AW28" s="488">
        <f t="shared" si="19"/>
        <v>0</v>
      </c>
      <c r="AX28" s="497"/>
      <c r="AY28" s="488">
        <f t="shared" si="20"/>
        <v>0</v>
      </c>
      <c r="AZ28" s="498"/>
      <c r="BA28" s="488">
        <f t="shared" si="21"/>
        <v>0</v>
      </c>
      <c r="BB28" s="498"/>
      <c r="BC28" s="488">
        <f t="shared" si="22"/>
        <v>0</v>
      </c>
      <c r="BD28" s="498"/>
      <c r="BE28" s="499">
        <f t="shared" si="23"/>
        <v>0</v>
      </c>
      <c r="BF28" s="442"/>
      <c r="BG28" s="500">
        <f t="shared" si="24"/>
        <v>0</v>
      </c>
    </row>
    <row r="29" spans="1:59" s="496" customFormat="1" ht="15.75" customHeight="1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443">
        <f>Startliste!E29</f>
        <v>0</v>
      </c>
      <c r="E29" s="444">
        <f>Startliste!F29</f>
        <v>0</v>
      </c>
      <c r="F29" s="445">
        <f>Startliste!G29</f>
        <v>0</v>
      </c>
      <c r="G29" s="484">
        <f>IF((C29=1),Idealtider!$K$11,IF((C29=2),Idealtider!$L$11,IF((C29=3),Idealtider!$M$11,IF((C29=4),Idealtider!$N$11,))))</f>
        <v>0</v>
      </c>
      <c r="H29" s="485">
        <f>Udholdenhed!M29</f>
        <v>0.51388888888888895</v>
      </c>
      <c r="I29" s="486">
        <f>Udholdenhed!N29</f>
        <v>0</v>
      </c>
      <c r="J29" s="487">
        <f t="shared" si="0"/>
        <v>0</v>
      </c>
      <c r="K29" s="488">
        <f>Udholdenhed!P29</f>
        <v>0</v>
      </c>
      <c r="L29" s="497"/>
      <c r="M29" s="488">
        <f t="shared" si="1"/>
        <v>0</v>
      </c>
      <c r="N29" s="497"/>
      <c r="O29" s="488">
        <f t="shared" si="2"/>
        <v>0</v>
      </c>
      <c r="P29" s="497"/>
      <c r="Q29" s="488">
        <f t="shared" si="3"/>
        <v>0</v>
      </c>
      <c r="R29" s="497"/>
      <c r="S29" s="488">
        <f t="shared" si="4"/>
        <v>0</v>
      </c>
      <c r="T29" s="497"/>
      <c r="U29" s="488">
        <f t="shared" si="5"/>
        <v>0</v>
      </c>
      <c r="V29" s="497"/>
      <c r="W29" s="488">
        <f t="shared" si="6"/>
        <v>0</v>
      </c>
      <c r="X29" s="497"/>
      <c r="Y29" s="488">
        <f t="shared" si="7"/>
        <v>0</v>
      </c>
      <c r="Z29" s="497"/>
      <c r="AA29" s="488">
        <f t="shared" si="8"/>
        <v>0</v>
      </c>
      <c r="AB29" s="497"/>
      <c r="AC29" s="488">
        <f t="shared" si="9"/>
        <v>0</v>
      </c>
      <c r="AD29" s="497"/>
      <c r="AE29" s="488">
        <f t="shared" si="10"/>
        <v>0</v>
      </c>
      <c r="AF29" s="497"/>
      <c r="AG29" s="488">
        <f t="shared" si="11"/>
        <v>0</v>
      </c>
      <c r="AH29" s="497"/>
      <c r="AI29" s="488">
        <f t="shared" si="12"/>
        <v>0</v>
      </c>
      <c r="AJ29" s="497"/>
      <c r="AK29" s="488">
        <f t="shared" si="13"/>
        <v>0</v>
      </c>
      <c r="AL29" s="497"/>
      <c r="AM29" s="488">
        <f t="shared" si="14"/>
        <v>0</v>
      </c>
      <c r="AN29" s="497"/>
      <c r="AO29" s="488">
        <f t="shared" si="15"/>
        <v>0</v>
      </c>
      <c r="AP29" s="497"/>
      <c r="AQ29" s="488">
        <f t="shared" si="16"/>
        <v>0</v>
      </c>
      <c r="AR29" s="497"/>
      <c r="AS29" s="488">
        <f t="shared" si="17"/>
        <v>0</v>
      </c>
      <c r="AT29" s="497"/>
      <c r="AU29" s="488">
        <f t="shared" si="18"/>
        <v>0</v>
      </c>
      <c r="AV29" s="497"/>
      <c r="AW29" s="488">
        <f t="shared" si="19"/>
        <v>0</v>
      </c>
      <c r="AX29" s="497"/>
      <c r="AY29" s="488">
        <f t="shared" si="20"/>
        <v>0</v>
      </c>
      <c r="AZ29" s="498"/>
      <c r="BA29" s="488">
        <f t="shared" si="21"/>
        <v>0</v>
      </c>
      <c r="BB29" s="498"/>
      <c r="BC29" s="488">
        <f t="shared" si="22"/>
        <v>0</v>
      </c>
      <c r="BD29" s="498"/>
      <c r="BE29" s="499">
        <f t="shared" si="23"/>
        <v>0</v>
      </c>
      <c r="BF29" s="442"/>
      <c r="BG29" s="500">
        <f t="shared" si="24"/>
        <v>0</v>
      </c>
    </row>
    <row r="30" spans="1:59" s="496" customFormat="1" ht="15.75" customHeight="1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443">
        <f>Startliste!E30</f>
        <v>0</v>
      </c>
      <c r="E30" s="444">
        <f>Startliste!F30</f>
        <v>0</v>
      </c>
      <c r="F30" s="445">
        <f>Startliste!G30</f>
        <v>0</v>
      </c>
      <c r="G30" s="484">
        <f>IF((C30=1),Idealtider!$K$11,IF((C30=2),Idealtider!$L$11,IF((C30=3),Idealtider!$M$11,IF((C30=4),Idealtider!$N$11,))))</f>
        <v>0</v>
      </c>
      <c r="H30" s="485">
        <f>Udholdenhed!M30</f>
        <v>0.51736111111111116</v>
      </c>
      <c r="I30" s="486">
        <f>Udholdenhed!N30</f>
        <v>0</v>
      </c>
      <c r="J30" s="487">
        <f t="shared" si="0"/>
        <v>0</v>
      </c>
      <c r="K30" s="488">
        <f>Udholdenhed!P30</f>
        <v>0</v>
      </c>
      <c r="L30" s="497"/>
      <c r="M30" s="488">
        <f t="shared" si="1"/>
        <v>0</v>
      </c>
      <c r="N30" s="497"/>
      <c r="O30" s="488">
        <f t="shared" si="2"/>
        <v>0</v>
      </c>
      <c r="P30" s="497"/>
      <c r="Q30" s="488">
        <f t="shared" si="3"/>
        <v>0</v>
      </c>
      <c r="R30" s="497"/>
      <c r="S30" s="488">
        <f t="shared" si="4"/>
        <v>0</v>
      </c>
      <c r="T30" s="497"/>
      <c r="U30" s="488">
        <f t="shared" si="5"/>
        <v>0</v>
      </c>
      <c r="V30" s="497"/>
      <c r="W30" s="488">
        <f t="shared" si="6"/>
        <v>0</v>
      </c>
      <c r="X30" s="497"/>
      <c r="Y30" s="488">
        <f t="shared" si="7"/>
        <v>0</v>
      </c>
      <c r="Z30" s="497"/>
      <c r="AA30" s="488">
        <f t="shared" si="8"/>
        <v>0</v>
      </c>
      <c r="AB30" s="497"/>
      <c r="AC30" s="488">
        <f t="shared" si="9"/>
        <v>0</v>
      </c>
      <c r="AD30" s="497"/>
      <c r="AE30" s="488">
        <f t="shared" si="10"/>
        <v>0</v>
      </c>
      <c r="AF30" s="497"/>
      <c r="AG30" s="488">
        <f t="shared" si="11"/>
        <v>0</v>
      </c>
      <c r="AH30" s="497"/>
      <c r="AI30" s="488">
        <f t="shared" si="12"/>
        <v>0</v>
      </c>
      <c r="AJ30" s="497"/>
      <c r="AK30" s="488">
        <f t="shared" si="13"/>
        <v>0</v>
      </c>
      <c r="AL30" s="497"/>
      <c r="AM30" s="488">
        <f t="shared" si="14"/>
        <v>0</v>
      </c>
      <c r="AN30" s="497"/>
      <c r="AO30" s="488">
        <f t="shared" si="15"/>
        <v>0</v>
      </c>
      <c r="AP30" s="497"/>
      <c r="AQ30" s="488">
        <f t="shared" si="16"/>
        <v>0</v>
      </c>
      <c r="AR30" s="497"/>
      <c r="AS30" s="488">
        <f t="shared" si="17"/>
        <v>0</v>
      </c>
      <c r="AT30" s="497"/>
      <c r="AU30" s="488">
        <f t="shared" si="18"/>
        <v>0</v>
      </c>
      <c r="AV30" s="497"/>
      <c r="AW30" s="488">
        <f t="shared" si="19"/>
        <v>0</v>
      </c>
      <c r="AX30" s="497"/>
      <c r="AY30" s="488">
        <f t="shared" si="20"/>
        <v>0</v>
      </c>
      <c r="AZ30" s="498"/>
      <c r="BA30" s="488">
        <f t="shared" si="21"/>
        <v>0</v>
      </c>
      <c r="BB30" s="498"/>
      <c r="BC30" s="488">
        <f t="shared" si="22"/>
        <v>0</v>
      </c>
      <c r="BD30" s="498"/>
      <c r="BE30" s="499">
        <f t="shared" si="23"/>
        <v>0</v>
      </c>
      <c r="BF30" s="442"/>
      <c r="BG30" s="500">
        <f t="shared" si="24"/>
        <v>0</v>
      </c>
    </row>
    <row r="31" spans="1:59" s="496" customFormat="1" ht="15.75" customHeight="1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443">
        <f>Startliste!E31</f>
        <v>0</v>
      </c>
      <c r="E31" s="444">
        <f>Startliste!F31</f>
        <v>0</v>
      </c>
      <c r="F31" s="445">
        <f>Startliste!G31</f>
        <v>0</v>
      </c>
      <c r="G31" s="484">
        <f>IF((C31=1),Idealtider!$K$11,IF((C31=2),Idealtider!$L$11,IF((C31=3),Idealtider!$M$11,IF((C31=4),Idealtider!$N$11,))))</f>
        <v>0</v>
      </c>
      <c r="H31" s="485">
        <f>Udholdenhed!M31</f>
        <v>0.52083333333333337</v>
      </c>
      <c r="I31" s="486">
        <f>Udholdenhed!N31</f>
        <v>0</v>
      </c>
      <c r="J31" s="487">
        <f t="shared" si="0"/>
        <v>0</v>
      </c>
      <c r="K31" s="488">
        <f>Udholdenhed!P31</f>
        <v>0</v>
      </c>
      <c r="L31" s="497"/>
      <c r="M31" s="488">
        <f t="shared" si="1"/>
        <v>0</v>
      </c>
      <c r="N31" s="497"/>
      <c r="O31" s="488">
        <f t="shared" si="2"/>
        <v>0</v>
      </c>
      <c r="P31" s="497"/>
      <c r="Q31" s="488">
        <f t="shared" si="3"/>
        <v>0</v>
      </c>
      <c r="R31" s="497"/>
      <c r="S31" s="488">
        <f t="shared" si="4"/>
        <v>0</v>
      </c>
      <c r="T31" s="497"/>
      <c r="U31" s="488">
        <f t="shared" si="5"/>
        <v>0</v>
      </c>
      <c r="V31" s="497"/>
      <c r="W31" s="488">
        <f t="shared" si="6"/>
        <v>0</v>
      </c>
      <c r="X31" s="497"/>
      <c r="Y31" s="488">
        <f t="shared" si="7"/>
        <v>0</v>
      </c>
      <c r="Z31" s="497"/>
      <c r="AA31" s="488">
        <f t="shared" si="8"/>
        <v>0</v>
      </c>
      <c r="AB31" s="497"/>
      <c r="AC31" s="488">
        <f t="shared" si="9"/>
        <v>0</v>
      </c>
      <c r="AD31" s="497"/>
      <c r="AE31" s="488">
        <f t="shared" si="10"/>
        <v>0</v>
      </c>
      <c r="AF31" s="497"/>
      <c r="AG31" s="488">
        <f t="shared" si="11"/>
        <v>0</v>
      </c>
      <c r="AH31" s="497"/>
      <c r="AI31" s="488">
        <f t="shared" si="12"/>
        <v>0</v>
      </c>
      <c r="AJ31" s="497"/>
      <c r="AK31" s="488">
        <f t="shared" si="13"/>
        <v>0</v>
      </c>
      <c r="AL31" s="497"/>
      <c r="AM31" s="488">
        <f t="shared" si="14"/>
        <v>0</v>
      </c>
      <c r="AN31" s="497"/>
      <c r="AO31" s="488">
        <f t="shared" si="15"/>
        <v>0</v>
      </c>
      <c r="AP31" s="497"/>
      <c r="AQ31" s="488">
        <f t="shared" si="16"/>
        <v>0</v>
      </c>
      <c r="AR31" s="497"/>
      <c r="AS31" s="488">
        <f t="shared" si="17"/>
        <v>0</v>
      </c>
      <c r="AT31" s="497"/>
      <c r="AU31" s="488">
        <f t="shared" si="18"/>
        <v>0</v>
      </c>
      <c r="AV31" s="497"/>
      <c r="AW31" s="488">
        <f t="shared" si="19"/>
        <v>0</v>
      </c>
      <c r="AX31" s="497"/>
      <c r="AY31" s="488">
        <f t="shared" si="20"/>
        <v>0</v>
      </c>
      <c r="AZ31" s="498"/>
      <c r="BA31" s="488">
        <f t="shared" si="21"/>
        <v>0</v>
      </c>
      <c r="BB31" s="498"/>
      <c r="BC31" s="488">
        <f t="shared" si="22"/>
        <v>0</v>
      </c>
      <c r="BD31" s="498"/>
      <c r="BE31" s="499">
        <f t="shared" si="23"/>
        <v>0</v>
      </c>
      <c r="BF31" s="442"/>
      <c r="BG31" s="500">
        <f t="shared" si="24"/>
        <v>0</v>
      </c>
    </row>
    <row r="32" spans="1:59" s="496" customFormat="1" ht="15.75" customHeight="1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443">
        <f>Startliste!E32</f>
        <v>0</v>
      </c>
      <c r="E32" s="444">
        <f>Startliste!F32</f>
        <v>0</v>
      </c>
      <c r="F32" s="445">
        <f>Startliste!G32</f>
        <v>0</v>
      </c>
      <c r="G32" s="484">
        <f>IF((C32=1),Idealtider!$K$11,IF((C32=2),Idealtider!$L$11,IF((C32=3),Idealtider!$M$11,IF((C32=4),Idealtider!$N$11,))))</f>
        <v>0</v>
      </c>
      <c r="H32" s="485">
        <f>Udholdenhed!M32</f>
        <v>0.52430555555555558</v>
      </c>
      <c r="I32" s="486">
        <f>Udholdenhed!N32</f>
        <v>0</v>
      </c>
      <c r="J32" s="487">
        <f t="shared" si="0"/>
        <v>0</v>
      </c>
      <c r="K32" s="488">
        <f>Udholdenhed!P32</f>
        <v>0</v>
      </c>
      <c r="L32" s="497"/>
      <c r="M32" s="488">
        <f t="shared" si="1"/>
        <v>0</v>
      </c>
      <c r="N32" s="497"/>
      <c r="O32" s="488">
        <f t="shared" si="2"/>
        <v>0</v>
      </c>
      <c r="P32" s="497"/>
      <c r="Q32" s="488">
        <f t="shared" si="3"/>
        <v>0</v>
      </c>
      <c r="R32" s="497"/>
      <c r="S32" s="488">
        <f t="shared" si="4"/>
        <v>0</v>
      </c>
      <c r="T32" s="497"/>
      <c r="U32" s="488">
        <f t="shared" si="5"/>
        <v>0</v>
      </c>
      <c r="V32" s="497"/>
      <c r="W32" s="488">
        <f t="shared" si="6"/>
        <v>0</v>
      </c>
      <c r="X32" s="497"/>
      <c r="Y32" s="488">
        <f t="shared" si="7"/>
        <v>0</v>
      </c>
      <c r="Z32" s="497"/>
      <c r="AA32" s="488">
        <f t="shared" si="8"/>
        <v>0</v>
      </c>
      <c r="AB32" s="497"/>
      <c r="AC32" s="488">
        <f t="shared" si="9"/>
        <v>0</v>
      </c>
      <c r="AD32" s="497"/>
      <c r="AE32" s="488">
        <f t="shared" si="10"/>
        <v>0</v>
      </c>
      <c r="AF32" s="497"/>
      <c r="AG32" s="488">
        <f t="shared" si="11"/>
        <v>0</v>
      </c>
      <c r="AH32" s="497"/>
      <c r="AI32" s="488">
        <f t="shared" si="12"/>
        <v>0</v>
      </c>
      <c r="AJ32" s="497"/>
      <c r="AK32" s="488">
        <f t="shared" si="13"/>
        <v>0</v>
      </c>
      <c r="AL32" s="497"/>
      <c r="AM32" s="488">
        <f t="shared" si="14"/>
        <v>0</v>
      </c>
      <c r="AN32" s="497"/>
      <c r="AO32" s="488">
        <f t="shared" si="15"/>
        <v>0</v>
      </c>
      <c r="AP32" s="497"/>
      <c r="AQ32" s="488">
        <f t="shared" si="16"/>
        <v>0</v>
      </c>
      <c r="AR32" s="497"/>
      <c r="AS32" s="488">
        <f t="shared" si="17"/>
        <v>0</v>
      </c>
      <c r="AT32" s="497"/>
      <c r="AU32" s="488">
        <f t="shared" si="18"/>
        <v>0</v>
      </c>
      <c r="AV32" s="497"/>
      <c r="AW32" s="488">
        <f t="shared" si="19"/>
        <v>0</v>
      </c>
      <c r="AX32" s="497"/>
      <c r="AY32" s="488">
        <f t="shared" si="20"/>
        <v>0</v>
      </c>
      <c r="AZ32" s="498"/>
      <c r="BA32" s="488">
        <f t="shared" si="21"/>
        <v>0</v>
      </c>
      <c r="BB32" s="498"/>
      <c r="BC32" s="488">
        <f t="shared" si="22"/>
        <v>0</v>
      </c>
      <c r="BD32" s="498"/>
      <c r="BE32" s="499">
        <f t="shared" si="23"/>
        <v>0</v>
      </c>
      <c r="BF32" s="442"/>
      <c r="BG32" s="500">
        <f t="shared" si="24"/>
        <v>0</v>
      </c>
    </row>
    <row r="33" spans="1:59" s="496" customFormat="1" ht="15.75" customHeight="1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443">
        <f>Startliste!E33</f>
        <v>0</v>
      </c>
      <c r="E33" s="444">
        <f>Startliste!F33</f>
        <v>0</v>
      </c>
      <c r="F33" s="445">
        <f>Startliste!G33</f>
        <v>0</v>
      </c>
      <c r="G33" s="484">
        <f>IF((C33=1),Idealtider!$K$11,IF((C33=2),Idealtider!$L$11,IF((C33=3),Idealtider!$M$11,IF((C33=4),Idealtider!$N$11,))))</f>
        <v>0</v>
      </c>
      <c r="H33" s="485">
        <f>Udholdenhed!M33</f>
        <v>0.52777777777777779</v>
      </c>
      <c r="I33" s="486">
        <f>Udholdenhed!N33</f>
        <v>0</v>
      </c>
      <c r="J33" s="487">
        <f t="shared" si="0"/>
        <v>0</v>
      </c>
      <c r="K33" s="488">
        <f>Udholdenhed!P33</f>
        <v>0</v>
      </c>
      <c r="L33" s="497"/>
      <c r="M33" s="488">
        <f t="shared" si="1"/>
        <v>0</v>
      </c>
      <c r="N33" s="497"/>
      <c r="O33" s="488">
        <f t="shared" si="2"/>
        <v>0</v>
      </c>
      <c r="P33" s="497"/>
      <c r="Q33" s="488">
        <f t="shared" si="3"/>
        <v>0</v>
      </c>
      <c r="R33" s="497"/>
      <c r="S33" s="488">
        <f t="shared" si="4"/>
        <v>0</v>
      </c>
      <c r="T33" s="497"/>
      <c r="U33" s="488">
        <f t="shared" si="5"/>
        <v>0</v>
      </c>
      <c r="V33" s="497"/>
      <c r="W33" s="488">
        <f t="shared" si="6"/>
        <v>0</v>
      </c>
      <c r="X33" s="497"/>
      <c r="Y33" s="488">
        <f t="shared" si="7"/>
        <v>0</v>
      </c>
      <c r="Z33" s="497"/>
      <c r="AA33" s="488">
        <f t="shared" si="8"/>
        <v>0</v>
      </c>
      <c r="AB33" s="497"/>
      <c r="AC33" s="488">
        <f t="shared" si="9"/>
        <v>0</v>
      </c>
      <c r="AD33" s="497"/>
      <c r="AE33" s="488">
        <f t="shared" si="10"/>
        <v>0</v>
      </c>
      <c r="AF33" s="497"/>
      <c r="AG33" s="488">
        <f t="shared" si="11"/>
        <v>0</v>
      </c>
      <c r="AH33" s="497"/>
      <c r="AI33" s="488">
        <f t="shared" si="12"/>
        <v>0</v>
      </c>
      <c r="AJ33" s="497"/>
      <c r="AK33" s="488">
        <f t="shared" si="13"/>
        <v>0</v>
      </c>
      <c r="AL33" s="497"/>
      <c r="AM33" s="488">
        <f t="shared" si="14"/>
        <v>0</v>
      </c>
      <c r="AN33" s="497"/>
      <c r="AO33" s="488">
        <f t="shared" si="15"/>
        <v>0</v>
      </c>
      <c r="AP33" s="497"/>
      <c r="AQ33" s="488">
        <f t="shared" si="16"/>
        <v>0</v>
      </c>
      <c r="AR33" s="497"/>
      <c r="AS33" s="488">
        <f t="shared" si="17"/>
        <v>0</v>
      </c>
      <c r="AT33" s="497"/>
      <c r="AU33" s="488">
        <f t="shared" si="18"/>
        <v>0</v>
      </c>
      <c r="AV33" s="497"/>
      <c r="AW33" s="488">
        <f t="shared" si="19"/>
        <v>0</v>
      </c>
      <c r="AX33" s="497"/>
      <c r="AY33" s="488">
        <f t="shared" si="20"/>
        <v>0</v>
      </c>
      <c r="AZ33" s="498"/>
      <c r="BA33" s="488">
        <f t="shared" si="21"/>
        <v>0</v>
      </c>
      <c r="BB33" s="498"/>
      <c r="BC33" s="488">
        <f t="shared" si="22"/>
        <v>0</v>
      </c>
      <c r="BD33" s="498"/>
      <c r="BE33" s="499">
        <f t="shared" si="23"/>
        <v>0</v>
      </c>
      <c r="BF33" s="442"/>
      <c r="BG33" s="500">
        <f t="shared" si="24"/>
        <v>0</v>
      </c>
    </row>
    <row r="34" spans="1:59" s="496" customFormat="1" ht="15.75" customHeight="1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443">
        <f>Startliste!E34</f>
        <v>0</v>
      </c>
      <c r="E34" s="444">
        <f>Startliste!F34</f>
        <v>0</v>
      </c>
      <c r="F34" s="445">
        <f>Startliste!G34</f>
        <v>0</v>
      </c>
      <c r="G34" s="484">
        <f>IF((C34=1),Idealtider!$K$11,IF((C34=2),Idealtider!$L$11,IF((C34=3),Idealtider!$M$11,IF((C34=4),Idealtider!$N$11,))))</f>
        <v>0</v>
      </c>
      <c r="H34" s="485">
        <f>Udholdenhed!M34</f>
        <v>0.53125</v>
      </c>
      <c r="I34" s="486">
        <f>Udholdenhed!N34</f>
        <v>0</v>
      </c>
      <c r="J34" s="487">
        <f t="shared" ref="J34:J59" si="25">IF(((((I34-H34)-G34)-(2/216000))&lt;0),0,(((I34-H34)-G34)-(2/216000)))</f>
        <v>0</v>
      </c>
      <c r="K34" s="488">
        <f>Udholdenhed!P34</f>
        <v>0</v>
      </c>
      <c r="L34" s="497"/>
      <c r="M34" s="488">
        <f t="shared" ref="M34:M67" si="26">IF((L34=0),0,(IF((L34=1),10,(IF((L34=2),30,(IF((L34=3),60,100)))))))</f>
        <v>0</v>
      </c>
      <c r="N34" s="497"/>
      <c r="O34" s="488">
        <f t="shared" ref="O34:O67" si="27">IF((N34=0),0,(IF((N34=1),10,(IF((N34=2),30,(IF((N34=3),60,100)))))))</f>
        <v>0</v>
      </c>
      <c r="P34" s="497"/>
      <c r="Q34" s="488">
        <f t="shared" ref="Q34:Q68" si="28">IF((P34=0),0,(IF((P34=1),10,(IF((P34=2),30,(IF((P34=3),60,100)))))))</f>
        <v>0</v>
      </c>
      <c r="R34" s="497"/>
      <c r="S34" s="488">
        <f t="shared" ref="S34:S67" si="29">IF((R34=0),0,(IF((R34=1),10,(IF((R34=2),30,(IF((R34=3),60,100)))))))</f>
        <v>0</v>
      </c>
      <c r="T34" s="497"/>
      <c r="U34" s="488">
        <f t="shared" ref="U34:U67" si="30">IF((T34=0),0,(IF((T34=1),10,(IF((T34=2),30,(IF((T34=3),60,100)))))))</f>
        <v>0</v>
      </c>
      <c r="V34" s="497"/>
      <c r="W34" s="488">
        <f t="shared" ref="W34:W67" si="31">IF((V34=0),0,(IF((V34=1),10,(IF((V34=2),30,(IF((V34=3),60,100)))))))</f>
        <v>0</v>
      </c>
      <c r="X34" s="497"/>
      <c r="Y34" s="488">
        <f t="shared" ref="Y34:Y67" si="32">IF((X34=0),0,(IF((X34=1),10,(IF((X34=2),30,(IF((X34=3),60,100)))))))</f>
        <v>0</v>
      </c>
      <c r="Z34" s="497"/>
      <c r="AA34" s="488">
        <f t="shared" ref="AA34:AA67" si="33">IF((Z34=0),0,(IF((Z34=1),10,(IF((Z34=2),30,(IF((Z34=3),60,100)))))))</f>
        <v>0</v>
      </c>
      <c r="AB34" s="497"/>
      <c r="AC34" s="488">
        <f t="shared" ref="AC34:AC67" si="34">IF((AB34=0),0,(IF((AB34=1),10,(IF((AB34=2),30,(IF((AB34=3),60,100)))))))</f>
        <v>0</v>
      </c>
      <c r="AD34" s="497"/>
      <c r="AE34" s="488">
        <f t="shared" ref="AE34:AE67" si="35">IF((AD34=0),0,(IF((AD34=1),10,(IF((AD34=2),30,(IF((AD34=3),60,100)))))))</f>
        <v>0</v>
      </c>
      <c r="AF34" s="497"/>
      <c r="AG34" s="488">
        <f t="shared" ref="AG34:AG67" si="36">IF((AF34=0),0,(IF((AF34=1),10,(IF((AF34=2),30,(IF((AF34=3),60,100)))))))</f>
        <v>0</v>
      </c>
      <c r="AH34" s="497"/>
      <c r="AI34" s="488">
        <f t="shared" ref="AI34:AI67" si="37">IF((AH34=0),0,(IF((AH34=1),10,(IF((AH34=2),30,(IF((AH34=3),60,100)))))))</f>
        <v>0</v>
      </c>
      <c r="AJ34" s="497"/>
      <c r="AK34" s="488">
        <f t="shared" ref="AK34:AK67" si="38">IF((AJ34=0),0,(IF((AJ34=1),10,(IF((AJ34=2),30,(IF((AJ34=3),60,100)))))))</f>
        <v>0</v>
      </c>
      <c r="AL34" s="497"/>
      <c r="AM34" s="488">
        <f t="shared" ref="AM34:AM67" si="39">IF((AL34=0),0,(IF((AL34=1),10,(IF((AL34=2),30,(IF((AL34=3),60,100)))))))</f>
        <v>0</v>
      </c>
      <c r="AN34" s="497"/>
      <c r="AO34" s="488">
        <f t="shared" ref="AO34:AO67" si="40">IF((AN34=0),0,(IF((AN34=1),10,(IF((AN34=2),30,(IF((AN34=3),60,100)))))))</f>
        <v>0</v>
      </c>
      <c r="AP34" s="497"/>
      <c r="AQ34" s="488">
        <f t="shared" ref="AQ34:AQ67" si="41">IF((AP34=0),0,(IF((AP34=1),10,(IF((AP34=2),30,(IF((AP34=3),60,100)))))))</f>
        <v>0</v>
      </c>
      <c r="AR34" s="497"/>
      <c r="AS34" s="488">
        <f t="shared" ref="AS34:AS67" si="42">IF((AR34=0),0,(IF((AR34=1),10,(IF((AR34=2),30,(IF((AR34=3),60,100)))))))</f>
        <v>0</v>
      </c>
      <c r="AT34" s="497"/>
      <c r="AU34" s="488">
        <f t="shared" ref="AU34:AU67" si="43">IF((AT34=0),0,(IF((AT34=1),10,(IF((AT34=2),30,(IF((AT34=3),60,100)))))))</f>
        <v>0</v>
      </c>
      <c r="AV34" s="497"/>
      <c r="AW34" s="488">
        <f t="shared" ref="AW34:AW67" si="44">IF((AV34=0),0,(IF((AV34=1),10,(IF((AV34=2),30,(IF((AV34=3),60,100)))))))</f>
        <v>0</v>
      </c>
      <c r="AX34" s="497"/>
      <c r="AY34" s="488">
        <f t="shared" ref="AY34:AY67" si="45">IF((AX34=0),0,(IF((AX34=1),10,(IF((AX34=2),30,(IF((AX34=3),60,100)))))))</f>
        <v>0</v>
      </c>
      <c r="AZ34" s="498"/>
      <c r="BA34" s="488">
        <f t="shared" ref="BA34:BA67" si="46">IF((AZ34=0),0,(IF((AZ34=1),10,(IF((AZ34=2),30,(IF((AZ34=3),60,100)))))))</f>
        <v>0</v>
      </c>
      <c r="BB34" s="498"/>
      <c r="BC34" s="488">
        <f t="shared" ref="BC34:BC67" si="47">IF((BB34=0),0,(IF((BB34=1),10,(IF((BB34=2),30,(IF((BB34=3),60,100)))))))</f>
        <v>0</v>
      </c>
      <c r="BD34" s="498"/>
      <c r="BE34" s="499">
        <f t="shared" ref="BE34:BE59" si="48">IF(((((((((((((((((((((((BC34+BA34)+AY34)+AW34)+AU34)+AS34)+AQ34)+AO34)+AM34)+AK34)+AI34)+AG34)+AE34)+AC34)+AA34)+Y34)+W34)+U34)+S34)+Q34)+O34)+M34)&lt;100),(((((((((((((((((((((BC34+BA34)+AY34)+AW34)+AU34)+AS34)+AQ34)+AO34)+AM34)+AK34)+AI34)+AG34)+AE34)+AC34)+AA34)+Y34)+W34)+U34)+S34)+Q34)+O34)+M34),100)</f>
        <v>0</v>
      </c>
      <c r="BF34" s="442"/>
      <c r="BG34" s="500">
        <f t="shared" ref="BG34:BG59" si="49">IF(((BE34+K34)&gt;100),100,(BE34+K34))</f>
        <v>0</v>
      </c>
    </row>
    <row r="35" spans="1:59" s="496" customFormat="1" ht="15.75" customHeight="1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443">
        <f>Startliste!E35</f>
        <v>0</v>
      </c>
      <c r="E35" s="444">
        <f>Startliste!F35</f>
        <v>0</v>
      </c>
      <c r="F35" s="445">
        <f>Startliste!G35</f>
        <v>0</v>
      </c>
      <c r="G35" s="484">
        <f>IF((C35=1),Idealtider!$K$11,IF((C35=2),Idealtider!$L$11,IF((C35=3),Idealtider!$M$11,IF((C35=4),Idealtider!$N$11,))))</f>
        <v>0</v>
      </c>
      <c r="H35" s="485">
        <f>Udholdenhed!M35</f>
        <v>0.53472222222222221</v>
      </c>
      <c r="I35" s="486">
        <f>Udholdenhed!N35</f>
        <v>0</v>
      </c>
      <c r="J35" s="487">
        <f t="shared" si="25"/>
        <v>0</v>
      </c>
      <c r="K35" s="488">
        <f>Udholdenhed!P35</f>
        <v>0</v>
      </c>
      <c r="L35" s="497"/>
      <c r="M35" s="488">
        <f t="shared" si="26"/>
        <v>0</v>
      </c>
      <c r="N35" s="497"/>
      <c r="O35" s="488">
        <f t="shared" si="27"/>
        <v>0</v>
      </c>
      <c r="P35" s="497"/>
      <c r="Q35" s="488">
        <f t="shared" si="28"/>
        <v>0</v>
      </c>
      <c r="R35" s="497"/>
      <c r="S35" s="488">
        <f t="shared" si="29"/>
        <v>0</v>
      </c>
      <c r="T35" s="497"/>
      <c r="U35" s="488">
        <f t="shared" si="30"/>
        <v>0</v>
      </c>
      <c r="V35" s="497"/>
      <c r="W35" s="488">
        <f t="shared" si="31"/>
        <v>0</v>
      </c>
      <c r="X35" s="497"/>
      <c r="Y35" s="488">
        <f t="shared" si="32"/>
        <v>0</v>
      </c>
      <c r="Z35" s="497"/>
      <c r="AA35" s="488">
        <f t="shared" si="33"/>
        <v>0</v>
      </c>
      <c r="AB35" s="497"/>
      <c r="AC35" s="488">
        <f t="shared" si="34"/>
        <v>0</v>
      </c>
      <c r="AD35" s="497"/>
      <c r="AE35" s="488">
        <f t="shared" si="35"/>
        <v>0</v>
      </c>
      <c r="AF35" s="497"/>
      <c r="AG35" s="488">
        <f t="shared" si="36"/>
        <v>0</v>
      </c>
      <c r="AH35" s="497"/>
      <c r="AI35" s="488">
        <f t="shared" si="37"/>
        <v>0</v>
      </c>
      <c r="AJ35" s="497"/>
      <c r="AK35" s="488">
        <f t="shared" si="38"/>
        <v>0</v>
      </c>
      <c r="AL35" s="497"/>
      <c r="AM35" s="488">
        <f t="shared" si="39"/>
        <v>0</v>
      </c>
      <c r="AN35" s="497"/>
      <c r="AO35" s="488">
        <f t="shared" si="40"/>
        <v>0</v>
      </c>
      <c r="AP35" s="497"/>
      <c r="AQ35" s="488">
        <f t="shared" si="41"/>
        <v>0</v>
      </c>
      <c r="AR35" s="497"/>
      <c r="AS35" s="488">
        <f t="shared" si="42"/>
        <v>0</v>
      </c>
      <c r="AT35" s="497"/>
      <c r="AU35" s="488">
        <f t="shared" si="43"/>
        <v>0</v>
      </c>
      <c r="AV35" s="497"/>
      <c r="AW35" s="488">
        <f t="shared" si="44"/>
        <v>0</v>
      </c>
      <c r="AX35" s="497"/>
      <c r="AY35" s="488">
        <f t="shared" si="45"/>
        <v>0</v>
      </c>
      <c r="AZ35" s="498"/>
      <c r="BA35" s="488">
        <f t="shared" si="46"/>
        <v>0</v>
      </c>
      <c r="BB35" s="498"/>
      <c r="BC35" s="488">
        <f t="shared" si="47"/>
        <v>0</v>
      </c>
      <c r="BD35" s="498"/>
      <c r="BE35" s="499">
        <f t="shared" si="48"/>
        <v>0</v>
      </c>
      <c r="BF35" s="442"/>
      <c r="BG35" s="500">
        <f t="shared" si="49"/>
        <v>0</v>
      </c>
    </row>
    <row r="36" spans="1:59" s="496" customFormat="1" ht="15.75" customHeight="1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443">
        <f>Startliste!E36</f>
        <v>0</v>
      </c>
      <c r="E36" s="444">
        <f>Startliste!F36</f>
        <v>0</v>
      </c>
      <c r="F36" s="445">
        <f>Startliste!G36</f>
        <v>0</v>
      </c>
      <c r="G36" s="484">
        <f>IF((C36=1),Idealtider!$K$11,IF((C36=2),Idealtider!$L$11,IF((C36=3),Idealtider!$M$11,IF((C36=4),Idealtider!$N$11,))))</f>
        <v>0</v>
      </c>
      <c r="H36" s="485">
        <f>Udholdenhed!M36</f>
        <v>0.53819444444444442</v>
      </c>
      <c r="I36" s="486">
        <f>Udholdenhed!N36</f>
        <v>0</v>
      </c>
      <c r="J36" s="487">
        <f t="shared" si="25"/>
        <v>0</v>
      </c>
      <c r="K36" s="488">
        <f>Udholdenhed!P36</f>
        <v>0</v>
      </c>
      <c r="L36" s="497"/>
      <c r="M36" s="488">
        <f t="shared" si="26"/>
        <v>0</v>
      </c>
      <c r="N36" s="497"/>
      <c r="O36" s="488">
        <f t="shared" si="27"/>
        <v>0</v>
      </c>
      <c r="P36" s="497"/>
      <c r="Q36" s="488">
        <f t="shared" si="28"/>
        <v>0</v>
      </c>
      <c r="R36" s="497"/>
      <c r="S36" s="488">
        <f t="shared" si="29"/>
        <v>0</v>
      </c>
      <c r="T36" s="497"/>
      <c r="U36" s="488">
        <f t="shared" si="30"/>
        <v>0</v>
      </c>
      <c r="V36" s="497"/>
      <c r="W36" s="488">
        <f t="shared" si="31"/>
        <v>0</v>
      </c>
      <c r="X36" s="497"/>
      <c r="Y36" s="488">
        <f t="shared" si="32"/>
        <v>0</v>
      </c>
      <c r="Z36" s="497"/>
      <c r="AA36" s="488">
        <f t="shared" si="33"/>
        <v>0</v>
      </c>
      <c r="AB36" s="497"/>
      <c r="AC36" s="488">
        <f t="shared" si="34"/>
        <v>0</v>
      </c>
      <c r="AD36" s="497"/>
      <c r="AE36" s="488">
        <f t="shared" si="35"/>
        <v>0</v>
      </c>
      <c r="AF36" s="497"/>
      <c r="AG36" s="488">
        <f t="shared" si="36"/>
        <v>0</v>
      </c>
      <c r="AH36" s="497"/>
      <c r="AI36" s="488">
        <f t="shared" si="37"/>
        <v>0</v>
      </c>
      <c r="AJ36" s="497"/>
      <c r="AK36" s="488">
        <f t="shared" si="38"/>
        <v>0</v>
      </c>
      <c r="AL36" s="497"/>
      <c r="AM36" s="488">
        <f t="shared" si="39"/>
        <v>0</v>
      </c>
      <c r="AN36" s="497"/>
      <c r="AO36" s="488">
        <f t="shared" si="40"/>
        <v>0</v>
      </c>
      <c r="AP36" s="497"/>
      <c r="AQ36" s="488">
        <f t="shared" si="41"/>
        <v>0</v>
      </c>
      <c r="AR36" s="497"/>
      <c r="AS36" s="488">
        <f t="shared" si="42"/>
        <v>0</v>
      </c>
      <c r="AT36" s="497"/>
      <c r="AU36" s="488">
        <f t="shared" si="43"/>
        <v>0</v>
      </c>
      <c r="AV36" s="497"/>
      <c r="AW36" s="488">
        <f t="shared" si="44"/>
        <v>0</v>
      </c>
      <c r="AX36" s="497"/>
      <c r="AY36" s="488">
        <f t="shared" si="45"/>
        <v>0</v>
      </c>
      <c r="AZ36" s="498"/>
      <c r="BA36" s="488">
        <f t="shared" si="46"/>
        <v>0</v>
      </c>
      <c r="BB36" s="498"/>
      <c r="BC36" s="488">
        <f t="shared" si="47"/>
        <v>0</v>
      </c>
      <c r="BD36" s="498"/>
      <c r="BE36" s="499">
        <f t="shared" si="48"/>
        <v>0</v>
      </c>
      <c r="BF36" s="442"/>
      <c r="BG36" s="500">
        <f t="shared" si="49"/>
        <v>0</v>
      </c>
    </row>
    <row r="37" spans="1:59" s="496" customFormat="1" ht="15.75" customHeight="1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443">
        <f>Startliste!E37</f>
        <v>0</v>
      </c>
      <c r="E37" s="444">
        <f>Startliste!F37</f>
        <v>0</v>
      </c>
      <c r="F37" s="445">
        <f>Startliste!G37</f>
        <v>0</v>
      </c>
      <c r="G37" s="484">
        <f>IF((C37=1),Idealtider!$K$11,IF((C37=2),Idealtider!$L$11,IF((C37=3),Idealtider!$M$11,IF((C37=4),Idealtider!$N$11,))))</f>
        <v>0</v>
      </c>
      <c r="H37" s="485">
        <f>Udholdenhed!M37</f>
        <v>0.54166666666666663</v>
      </c>
      <c r="I37" s="486">
        <f>Udholdenhed!N37</f>
        <v>0</v>
      </c>
      <c r="J37" s="487">
        <f t="shared" si="25"/>
        <v>0</v>
      </c>
      <c r="K37" s="488">
        <f>Udholdenhed!P37</f>
        <v>0</v>
      </c>
      <c r="L37" s="497"/>
      <c r="M37" s="488">
        <f t="shared" si="26"/>
        <v>0</v>
      </c>
      <c r="N37" s="497"/>
      <c r="O37" s="488">
        <f t="shared" si="27"/>
        <v>0</v>
      </c>
      <c r="P37" s="497"/>
      <c r="Q37" s="488">
        <f t="shared" si="28"/>
        <v>0</v>
      </c>
      <c r="R37" s="497"/>
      <c r="S37" s="488">
        <f t="shared" si="29"/>
        <v>0</v>
      </c>
      <c r="T37" s="497"/>
      <c r="U37" s="488">
        <f t="shared" si="30"/>
        <v>0</v>
      </c>
      <c r="V37" s="497"/>
      <c r="W37" s="488">
        <f t="shared" si="31"/>
        <v>0</v>
      </c>
      <c r="X37" s="497"/>
      <c r="Y37" s="488">
        <f t="shared" si="32"/>
        <v>0</v>
      </c>
      <c r="Z37" s="497"/>
      <c r="AA37" s="488">
        <f t="shared" si="33"/>
        <v>0</v>
      </c>
      <c r="AB37" s="497"/>
      <c r="AC37" s="488">
        <f t="shared" si="34"/>
        <v>0</v>
      </c>
      <c r="AD37" s="497"/>
      <c r="AE37" s="488">
        <f t="shared" si="35"/>
        <v>0</v>
      </c>
      <c r="AF37" s="497"/>
      <c r="AG37" s="488">
        <f t="shared" si="36"/>
        <v>0</v>
      </c>
      <c r="AH37" s="497"/>
      <c r="AI37" s="488">
        <f t="shared" si="37"/>
        <v>0</v>
      </c>
      <c r="AJ37" s="497"/>
      <c r="AK37" s="488">
        <f t="shared" si="38"/>
        <v>0</v>
      </c>
      <c r="AL37" s="497"/>
      <c r="AM37" s="488">
        <f t="shared" si="39"/>
        <v>0</v>
      </c>
      <c r="AN37" s="497"/>
      <c r="AO37" s="488">
        <f t="shared" si="40"/>
        <v>0</v>
      </c>
      <c r="AP37" s="497"/>
      <c r="AQ37" s="488">
        <f t="shared" si="41"/>
        <v>0</v>
      </c>
      <c r="AR37" s="497"/>
      <c r="AS37" s="488">
        <f t="shared" si="42"/>
        <v>0</v>
      </c>
      <c r="AT37" s="497"/>
      <c r="AU37" s="488">
        <f t="shared" si="43"/>
        <v>0</v>
      </c>
      <c r="AV37" s="497"/>
      <c r="AW37" s="488">
        <f t="shared" si="44"/>
        <v>0</v>
      </c>
      <c r="AX37" s="497"/>
      <c r="AY37" s="488">
        <f t="shared" si="45"/>
        <v>0</v>
      </c>
      <c r="AZ37" s="498"/>
      <c r="BA37" s="488">
        <f t="shared" si="46"/>
        <v>0</v>
      </c>
      <c r="BB37" s="498"/>
      <c r="BC37" s="488">
        <f t="shared" si="47"/>
        <v>0</v>
      </c>
      <c r="BD37" s="498"/>
      <c r="BE37" s="499">
        <f t="shared" si="48"/>
        <v>0</v>
      </c>
      <c r="BF37" s="442"/>
      <c r="BG37" s="500">
        <f t="shared" si="49"/>
        <v>0</v>
      </c>
    </row>
    <row r="38" spans="1:59" s="496" customFormat="1" ht="15.75" customHeight="1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443">
        <f>Startliste!E38</f>
        <v>0</v>
      </c>
      <c r="E38" s="444">
        <f>Startliste!F38</f>
        <v>0</v>
      </c>
      <c r="F38" s="445">
        <f>Startliste!G38</f>
        <v>0</v>
      </c>
      <c r="G38" s="484">
        <f>IF((C38=1),Idealtider!$K$11,IF((C38=2),Idealtider!$L$11,IF((C38=3),Idealtider!$M$11,IF((C38=4),Idealtider!$N$11,))))</f>
        <v>0</v>
      </c>
      <c r="H38" s="485">
        <f>Udholdenhed!M38</f>
        <v>0.54513888888888884</v>
      </c>
      <c r="I38" s="486">
        <f>Udholdenhed!N38</f>
        <v>0</v>
      </c>
      <c r="J38" s="487">
        <f t="shared" si="25"/>
        <v>0</v>
      </c>
      <c r="K38" s="488">
        <f>Udholdenhed!P38</f>
        <v>0</v>
      </c>
      <c r="L38" s="497"/>
      <c r="M38" s="488">
        <f t="shared" si="26"/>
        <v>0</v>
      </c>
      <c r="N38" s="497"/>
      <c r="O38" s="488">
        <f t="shared" si="27"/>
        <v>0</v>
      </c>
      <c r="P38" s="497"/>
      <c r="Q38" s="488">
        <f t="shared" si="28"/>
        <v>0</v>
      </c>
      <c r="R38" s="497"/>
      <c r="S38" s="488">
        <f t="shared" si="29"/>
        <v>0</v>
      </c>
      <c r="T38" s="497"/>
      <c r="U38" s="488">
        <f t="shared" si="30"/>
        <v>0</v>
      </c>
      <c r="V38" s="497"/>
      <c r="W38" s="488">
        <f t="shared" si="31"/>
        <v>0</v>
      </c>
      <c r="X38" s="497"/>
      <c r="Y38" s="488">
        <f t="shared" si="32"/>
        <v>0</v>
      </c>
      <c r="Z38" s="497"/>
      <c r="AA38" s="488">
        <f t="shared" si="33"/>
        <v>0</v>
      </c>
      <c r="AB38" s="497"/>
      <c r="AC38" s="488">
        <f t="shared" si="34"/>
        <v>0</v>
      </c>
      <c r="AD38" s="497"/>
      <c r="AE38" s="488">
        <f t="shared" si="35"/>
        <v>0</v>
      </c>
      <c r="AF38" s="497"/>
      <c r="AG38" s="488">
        <f t="shared" si="36"/>
        <v>0</v>
      </c>
      <c r="AH38" s="497"/>
      <c r="AI38" s="488">
        <f t="shared" si="37"/>
        <v>0</v>
      </c>
      <c r="AJ38" s="497"/>
      <c r="AK38" s="488">
        <f t="shared" si="38"/>
        <v>0</v>
      </c>
      <c r="AL38" s="497"/>
      <c r="AM38" s="488">
        <f t="shared" si="39"/>
        <v>0</v>
      </c>
      <c r="AN38" s="497"/>
      <c r="AO38" s="488">
        <f t="shared" si="40"/>
        <v>0</v>
      </c>
      <c r="AP38" s="497"/>
      <c r="AQ38" s="488">
        <f t="shared" si="41"/>
        <v>0</v>
      </c>
      <c r="AR38" s="497"/>
      <c r="AS38" s="488">
        <f t="shared" si="42"/>
        <v>0</v>
      </c>
      <c r="AT38" s="497"/>
      <c r="AU38" s="488">
        <f t="shared" si="43"/>
        <v>0</v>
      </c>
      <c r="AV38" s="497"/>
      <c r="AW38" s="488">
        <f t="shared" si="44"/>
        <v>0</v>
      </c>
      <c r="AX38" s="497"/>
      <c r="AY38" s="488">
        <f t="shared" si="45"/>
        <v>0</v>
      </c>
      <c r="AZ38" s="498"/>
      <c r="BA38" s="488">
        <f t="shared" si="46"/>
        <v>0</v>
      </c>
      <c r="BB38" s="498"/>
      <c r="BC38" s="488">
        <f t="shared" si="47"/>
        <v>0</v>
      </c>
      <c r="BD38" s="498"/>
      <c r="BE38" s="499">
        <f t="shared" si="48"/>
        <v>0</v>
      </c>
      <c r="BF38" s="442"/>
      <c r="BG38" s="500">
        <f t="shared" si="49"/>
        <v>0</v>
      </c>
    </row>
    <row r="39" spans="1:59" s="496" customFormat="1" ht="15.75" customHeight="1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443">
        <f>Startliste!E39</f>
        <v>0</v>
      </c>
      <c r="E39" s="444">
        <f>Startliste!F39</f>
        <v>0</v>
      </c>
      <c r="F39" s="445">
        <f>Startliste!G39</f>
        <v>0</v>
      </c>
      <c r="G39" s="484">
        <f>IF((C39=1),Idealtider!$K$11,IF((C39=2),Idealtider!$L$11,IF((C39=3),Idealtider!$M$11,IF((C39=4),Idealtider!$N$11,))))</f>
        <v>0</v>
      </c>
      <c r="H39" s="485">
        <f>Udholdenhed!M39</f>
        <v>0.54861111111111105</v>
      </c>
      <c r="I39" s="486">
        <f>Udholdenhed!N39</f>
        <v>0</v>
      </c>
      <c r="J39" s="487">
        <f t="shared" si="25"/>
        <v>0</v>
      </c>
      <c r="K39" s="488">
        <f>Udholdenhed!P39</f>
        <v>0</v>
      </c>
      <c r="L39" s="497"/>
      <c r="M39" s="488">
        <f t="shared" si="26"/>
        <v>0</v>
      </c>
      <c r="N39" s="497"/>
      <c r="O39" s="488">
        <f t="shared" si="27"/>
        <v>0</v>
      </c>
      <c r="P39" s="497"/>
      <c r="Q39" s="488">
        <f t="shared" si="28"/>
        <v>0</v>
      </c>
      <c r="R39" s="497"/>
      <c r="S39" s="488">
        <f t="shared" si="29"/>
        <v>0</v>
      </c>
      <c r="T39" s="497"/>
      <c r="U39" s="488">
        <f t="shared" si="30"/>
        <v>0</v>
      </c>
      <c r="V39" s="497"/>
      <c r="W39" s="488">
        <f t="shared" si="31"/>
        <v>0</v>
      </c>
      <c r="X39" s="497"/>
      <c r="Y39" s="488">
        <f t="shared" si="32"/>
        <v>0</v>
      </c>
      <c r="Z39" s="497"/>
      <c r="AA39" s="488">
        <f t="shared" si="33"/>
        <v>0</v>
      </c>
      <c r="AB39" s="497"/>
      <c r="AC39" s="488">
        <f t="shared" si="34"/>
        <v>0</v>
      </c>
      <c r="AD39" s="497"/>
      <c r="AE39" s="488">
        <f t="shared" si="35"/>
        <v>0</v>
      </c>
      <c r="AF39" s="497"/>
      <c r="AG39" s="488">
        <f t="shared" si="36"/>
        <v>0</v>
      </c>
      <c r="AH39" s="497"/>
      <c r="AI39" s="488">
        <f t="shared" si="37"/>
        <v>0</v>
      </c>
      <c r="AJ39" s="497"/>
      <c r="AK39" s="488">
        <f t="shared" si="38"/>
        <v>0</v>
      </c>
      <c r="AL39" s="497"/>
      <c r="AM39" s="488">
        <f t="shared" si="39"/>
        <v>0</v>
      </c>
      <c r="AN39" s="497"/>
      <c r="AO39" s="488">
        <f t="shared" si="40"/>
        <v>0</v>
      </c>
      <c r="AP39" s="497"/>
      <c r="AQ39" s="488">
        <f t="shared" si="41"/>
        <v>0</v>
      </c>
      <c r="AR39" s="497"/>
      <c r="AS39" s="488">
        <f t="shared" si="42"/>
        <v>0</v>
      </c>
      <c r="AT39" s="497"/>
      <c r="AU39" s="488">
        <f t="shared" si="43"/>
        <v>0</v>
      </c>
      <c r="AV39" s="497"/>
      <c r="AW39" s="488">
        <f t="shared" si="44"/>
        <v>0</v>
      </c>
      <c r="AX39" s="497"/>
      <c r="AY39" s="488">
        <f t="shared" si="45"/>
        <v>0</v>
      </c>
      <c r="AZ39" s="498"/>
      <c r="BA39" s="488">
        <f t="shared" si="46"/>
        <v>0</v>
      </c>
      <c r="BB39" s="498"/>
      <c r="BC39" s="488">
        <f t="shared" si="47"/>
        <v>0</v>
      </c>
      <c r="BD39" s="498"/>
      <c r="BE39" s="499">
        <f t="shared" si="48"/>
        <v>0</v>
      </c>
      <c r="BF39" s="442"/>
      <c r="BG39" s="500">
        <f t="shared" si="49"/>
        <v>0</v>
      </c>
    </row>
    <row r="40" spans="1:59" s="496" customFormat="1" ht="15.75" customHeight="1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443">
        <f>Startliste!E40</f>
        <v>0</v>
      </c>
      <c r="E40" s="444">
        <f>Startliste!F40</f>
        <v>0</v>
      </c>
      <c r="F40" s="445">
        <f>Startliste!G40</f>
        <v>0</v>
      </c>
      <c r="G40" s="484">
        <f>IF((C40=1),Idealtider!$K$11,IF((C40=2),Idealtider!$L$11,IF((C40=3),Idealtider!$M$11,IF((C40=4),Idealtider!$N$11,))))</f>
        <v>0</v>
      </c>
      <c r="H40" s="485">
        <f>Udholdenhed!M40</f>
        <v>0.55208333333333326</v>
      </c>
      <c r="I40" s="486">
        <f>Udholdenhed!N40</f>
        <v>0</v>
      </c>
      <c r="J40" s="487">
        <f t="shared" si="25"/>
        <v>0</v>
      </c>
      <c r="K40" s="488">
        <f>Udholdenhed!P40</f>
        <v>0</v>
      </c>
      <c r="L40" s="497"/>
      <c r="M40" s="488">
        <f t="shared" si="26"/>
        <v>0</v>
      </c>
      <c r="N40" s="497"/>
      <c r="O40" s="488">
        <f t="shared" si="27"/>
        <v>0</v>
      </c>
      <c r="P40" s="497"/>
      <c r="Q40" s="488">
        <f t="shared" si="28"/>
        <v>0</v>
      </c>
      <c r="R40" s="497"/>
      <c r="S40" s="488">
        <f t="shared" si="29"/>
        <v>0</v>
      </c>
      <c r="T40" s="497"/>
      <c r="U40" s="488">
        <f t="shared" si="30"/>
        <v>0</v>
      </c>
      <c r="V40" s="497"/>
      <c r="W40" s="488">
        <f t="shared" si="31"/>
        <v>0</v>
      </c>
      <c r="X40" s="497"/>
      <c r="Y40" s="488">
        <f t="shared" si="32"/>
        <v>0</v>
      </c>
      <c r="Z40" s="497"/>
      <c r="AA40" s="488">
        <f t="shared" si="33"/>
        <v>0</v>
      </c>
      <c r="AB40" s="497"/>
      <c r="AC40" s="488">
        <f t="shared" si="34"/>
        <v>0</v>
      </c>
      <c r="AD40" s="497"/>
      <c r="AE40" s="488">
        <f t="shared" si="35"/>
        <v>0</v>
      </c>
      <c r="AF40" s="497"/>
      <c r="AG40" s="488">
        <f t="shared" si="36"/>
        <v>0</v>
      </c>
      <c r="AH40" s="497"/>
      <c r="AI40" s="488">
        <f t="shared" si="37"/>
        <v>0</v>
      </c>
      <c r="AJ40" s="497"/>
      <c r="AK40" s="488">
        <f t="shared" si="38"/>
        <v>0</v>
      </c>
      <c r="AL40" s="497"/>
      <c r="AM40" s="488">
        <f t="shared" si="39"/>
        <v>0</v>
      </c>
      <c r="AN40" s="497"/>
      <c r="AO40" s="488">
        <f t="shared" si="40"/>
        <v>0</v>
      </c>
      <c r="AP40" s="497"/>
      <c r="AQ40" s="488">
        <f t="shared" si="41"/>
        <v>0</v>
      </c>
      <c r="AR40" s="497"/>
      <c r="AS40" s="488">
        <f t="shared" si="42"/>
        <v>0</v>
      </c>
      <c r="AT40" s="497"/>
      <c r="AU40" s="488">
        <f t="shared" si="43"/>
        <v>0</v>
      </c>
      <c r="AV40" s="497"/>
      <c r="AW40" s="488">
        <f t="shared" si="44"/>
        <v>0</v>
      </c>
      <c r="AX40" s="497"/>
      <c r="AY40" s="488">
        <f t="shared" si="45"/>
        <v>0</v>
      </c>
      <c r="AZ40" s="498"/>
      <c r="BA40" s="488">
        <f t="shared" si="46"/>
        <v>0</v>
      </c>
      <c r="BB40" s="498"/>
      <c r="BC40" s="488">
        <f t="shared" si="47"/>
        <v>0</v>
      </c>
      <c r="BD40" s="498"/>
      <c r="BE40" s="499">
        <f t="shared" si="48"/>
        <v>0</v>
      </c>
      <c r="BF40" s="442"/>
      <c r="BG40" s="500">
        <f t="shared" si="49"/>
        <v>0</v>
      </c>
    </row>
    <row r="41" spans="1:59" s="496" customFormat="1" ht="15.75" customHeight="1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443">
        <f>Startliste!E41</f>
        <v>0</v>
      </c>
      <c r="E41" s="444">
        <f>Startliste!F41</f>
        <v>0</v>
      </c>
      <c r="F41" s="445">
        <f>Startliste!G41</f>
        <v>0</v>
      </c>
      <c r="G41" s="484">
        <f>IF((C41=1),Idealtider!$K$11,IF((C41=2),Idealtider!$L$11,IF((C41=3),Idealtider!$M$11,IF((C41=4),Idealtider!$N$11,))))</f>
        <v>0</v>
      </c>
      <c r="H41" s="485">
        <f>Udholdenhed!M41</f>
        <v>0.55555555555555547</v>
      </c>
      <c r="I41" s="486">
        <f>Udholdenhed!N41</f>
        <v>0</v>
      </c>
      <c r="J41" s="487">
        <f t="shared" si="25"/>
        <v>0</v>
      </c>
      <c r="K41" s="488">
        <f>Udholdenhed!P41</f>
        <v>0</v>
      </c>
      <c r="L41" s="497"/>
      <c r="M41" s="488">
        <f t="shared" si="26"/>
        <v>0</v>
      </c>
      <c r="N41" s="497"/>
      <c r="O41" s="488">
        <f t="shared" si="27"/>
        <v>0</v>
      </c>
      <c r="P41" s="497"/>
      <c r="Q41" s="488">
        <f t="shared" si="28"/>
        <v>0</v>
      </c>
      <c r="R41" s="497"/>
      <c r="S41" s="488">
        <f t="shared" si="29"/>
        <v>0</v>
      </c>
      <c r="T41" s="497"/>
      <c r="U41" s="488">
        <f t="shared" si="30"/>
        <v>0</v>
      </c>
      <c r="V41" s="497"/>
      <c r="W41" s="488">
        <f t="shared" si="31"/>
        <v>0</v>
      </c>
      <c r="X41" s="497"/>
      <c r="Y41" s="488">
        <f t="shared" si="32"/>
        <v>0</v>
      </c>
      <c r="Z41" s="497"/>
      <c r="AA41" s="488">
        <f t="shared" si="33"/>
        <v>0</v>
      </c>
      <c r="AB41" s="497"/>
      <c r="AC41" s="488">
        <f t="shared" si="34"/>
        <v>0</v>
      </c>
      <c r="AD41" s="497"/>
      <c r="AE41" s="488">
        <f t="shared" si="35"/>
        <v>0</v>
      </c>
      <c r="AF41" s="497"/>
      <c r="AG41" s="488">
        <f t="shared" si="36"/>
        <v>0</v>
      </c>
      <c r="AH41" s="497"/>
      <c r="AI41" s="488">
        <f t="shared" si="37"/>
        <v>0</v>
      </c>
      <c r="AJ41" s="497"/>
      <c r="AK41" s="488">
        <f t="shared" si="38"/>
        <v>0</v>
      </c>
      <c r="AL41" s="497"/>
      <c r="AM41" s="488">
        <f t="shared" si="39"/>
        <v>0</v>
      </c>
      <c r="AN41" s="497"/>
      <c r="AO41" s="488">
        <f t="shared" si="40"/>
        <v>0</v>
      </c>
      <c r="AP41" s="497"/>
      <c r="AQ41" s="488">
        <f t="shared" si="41"/>
        <v>0</v>
      </c>
      <c r="AR41" s="497"/>
      <c r="AS41" s="488">
        <f t="shared" si="42"/>
        <v>0</v>
      </c>
      <c r="AT41" s="497"/>
      <c r="AU41" s="488">
        <f t="shared" si="43"/>
        <v>0</v>
      </c>
      <c r="AV41" s="497"/>
      <c r="AW41" s="488">
        <f t="shared" si="44"/>
        <v>0</v>
      </c>
      <c r="AX41" s="497"/>
      <c r="AY41" s="488">
        <f t="shared" si="45"/>
        <v>0</v>
      </c>
      <c r="AZ41" s="498"/>
      <c r="BA41" s="488">
        <f t="shared" si="46"/>
        <v>0</v>
      </c>
      <c r="BB41" s="498"/>
      <c r="BC41" s="488">
        <f t="shared" si="47"/>
        <v>0</v>
      </c>
      <c r="BD41" s="498"/>
      <c r="BE41" s="499">
        <f t="shared" si="48"/>
        <v>0</v>
      </c>
      <c r="BF41" s="442"/>
      <c r="BG41" s="500">
        <f t="shared" si="49"/>
        <v>0</v>
      </c>
    </row>
    <row r="42" spans="1:59" s="496" customFormat="1" ht="15.75" customHeight="1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443">
        <f>Startliste!E42</f>
        <v>0</v>
      </c>
      <c r="E42" s="444">
        <f>Startliste!F42</f>
        <v>0</v>
      </c>
      <c r="F42" s="445">
        <f>Startliste!G42</f>
        <v>0</v>
      </c>
      <c r="G42" s="484">
        <f>IF((C42=1),Idealtider!$K$11,IF((C42=2),Idealtider!$L$11,IF((C42=3),Idealtider!$M$11,IF((C42=4),Idealtider!$N$11,))))</f>
        <v>0</v>
      </c>
      <c r="H42" s="485">
        <f>Udholdenhed!M42</f>
        <v>0.55902777777777768</v>
      </c>
      <c r="I42" s="486">
        <f>Udholdenhed!N42</f>
        <v>0</v>
      </c>
      <c r="J42" s="487">
        <f t="shared" si="25"/>
        <v>0</v>
      </c>
      <c r="K42" s="488">
        <f>Udholdenhed!P42</f>
        <v>0</v>
      </c>
      <c r="L42" s="497"/>
      <c r="M42" s="488">
        <f t="shared" si="26"/>
        <v>0</v>
      </c>
      <c r="N42" s="497"/>
      <c r="O42" s="488">
        <f t="shared" si="27"/>
        <v>0</v>
      </c>
      <c r="P42" s="497"/>
      <c r="Q42" s="488">
        <f t="shared" si="28"/>
        <v>0</v>
      </c>
      <c r="R42" s="497"/>
      <c r="S42" s="488">
        <f t="shared" si="29"/>
        <v>0</v>
      </c>
      <c r="T42" s="497"/>
      <c r="U42" s="488">
        <f t="shared" si="30"/>
        <v>0</v>
      </c>
      <c r="V42" s="497"/>
      <c r="W42" s="488">
        <f t="shared" si="31"/>
        <v>0</v>
      </c>
      <c r="X42" s="497"/>
      <c r="Y42" s="488">
        <f t="shared" si="32"/>
        <v>0</v>
      </c>
      <c r="Z42" s="497"/>
      <c r="AA42" s="488">
        <f t="shared" si="33"/>
        <v>0</v>
      </c>
      <c r="AB42" s="497"/>
      <c r="AC42" s="488">
        <f t="shared" si="34"/>
        <v>0</v>
      </c>
      <c r="AD42" s="497"/>
      <c r="AE42" s="488">
        <f t="shared" si="35"/>
        <v>0</v>
      </c>
      <c r="AF42" s="497"/>
      <c r="AG42" s="488">
        <f t="shared" si="36"/>
        <v>0</v>
      </c>
      <c r="AH42" s="497"/>
      <c r="AI42" s="488">
        <f t="shared" si="37"/>
        <v>0</v>
      </c>
      <c r="AJ42" s="497"/>
      <c r="AK42" s="488">
        <f t="shared" si="38"/>
        <v>0</v>
      </c>
      <c r="AL42" s="497"/>
      <c r="AM42" s="488">
        <f t="shared" si="39"/>
        <v>0</v>
      </c>
      <c r="AN42" s="497"/>
      <c r="AO42" s="488">
        <f t="shared" si="40"/>
        <v>0</v>
      </c>
      <c r="AP42" s="497"/>
      <c r="AQ42" s="488">
        <f t="shared" si="41"/>
        <v>0</v>
      </c>
      <c r="AR42" s="497"/>
      <c r="AS42" s="488">
        <f t="shared" si="42"/>
        <v>0</v>
      </c>
      <c r="AT42" s="497"/>
      <c r="AU42" s="488">
        <f t="shared" si="43"/>
        <v>0</v>
      </c>
      <c r="AV42" s="497"/>
      <c r="AW42" s="488">
        <f t="shared" si="44"/>
        <v>0</v>
      </c>
      <c r="AX42" s="497"/>
      <c r="AY42" s="488">
        <f t="shared" si="45"/>
        <v>0</v>
      </c>
      <c r="AZ42" s="498"/>
      <c r="BA42" s="488">
        <f t="shared" si="46"/>
        <v>0</v>
      </c>
      <c r="BB42" s="498"/>
      <c r="BC42" s="488">
        <f t="shared" si="47"/>
        <v>0</v>
      </c>
      <c r="BD42" s="498"/>
      <c r="BE42" s="499">
        <f t="shared" si="48"/>
        <v>0</v>
      </c>
      <c r="BF42" s="442"/>
      <c r="BG42" s="500">
        <f t="shared" si="49"/>
        <v>0</v>
      </c>
    </row>
    <row r="43" spans="1:59" s="496" customFormat="1" ht="15.75" customHeight="1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443">
        <f>Startliste!E43</f>
        <v>0</v>
      </c>
      <c r="E43" s="444">
        <f>Startliste!F43</f>
        <v>0</v>
      </c>
      <c r="F43" s="445">
        <f>Startliste!G43</f>
        <v>0</v>
      </c>
      <c r="G43" s="484">
        <f>IF((C43=1),Idealtider!$K$11,IF((C43=2),Idealtider!$L$11,IF((C43=3),Idealtider!$M$11,IF((C43=4),Idealtider!$N$11,))))</f>
        <v>0</v>
      </c>
      <c r="H43" s="485">
        <f>Udholdenhed!M43</f>
        <v>0.56249999999999989</v>
      </c>
      <c r="I43" s="486">
        <f>Udholdenhed!N43</f>
        <v>0</v>
      </c>
      <c r="J43" s="487">
        <f t="shared" si="25"/>
        <v>0</v>
      </c>
      <c r="K43" s="488">
        <f>Udholdenhed!P43</f>
        <v>0</v>
      </c>
      <c r="L43" s="497"/>
      <c r="M43" s="488">
        <f t="shared" si="26"/>
        <v>0</v>
      </c>
      <c r="N43" s="497"/>
      <c r="O43" s="488">
        <f t="shared" si="27"/>
        <v>0</v>
      </c>
      <c r="P43" s="497"/>
      <c r="Q43" s="488">
        <f t="shared" si="28"/>
        <v>0</v>
      </c>
      <c r="R43" s="497"/>
      <c r="S43" s="488">
        <f t="shared" si="29"/>
        <v>0</v>
      </c>
      <c r="T43" s="497"/>
      <c r="U43" s="488">
        <f t="shared" si="30"/>
        <v>0</v>
      </c>
      <c r="V43" s="497"/>
      <c r="W43" s="488">
        <f t="shared" si="31"/>
        <v>0</v>
      </c>
      <c r="X43" s="497"/>
      <c r="Y43" s="488">
        <f t="shared" si="32"/>
        <v>0</v>
      </c>
      <c r="Z43" s="497"/>
      <c r="AA43" s="488">
        <f t="shared" si="33"/>
        <v>0</v>
      </c>
      <c r="AB43" s="497"/>
      <c r="AC43" s="488">
        <f t="shared" si="34"/>
        <v>0</v>
      </c>
      <c r="AD43" s="497"/>
      <c r="AE43" s="488">
        <f t="shared" si="35"/>
        <v>0</v>
      </c>
      <c r="AF43" s="497"/>
      <c r="AG43" s="488">
        <f t="shared" si="36"/>
        <v>0</v>
      </c>
      <c r="AH43" s="497"/>
      <c r="AI43" s="488">
        <f t="shared" si="37"/>
        <v>0</v>
      </c>
      <c r="AJ43" s="497"/>
      <c r="AK43" s="488">
        <f t="shared" si="38"/>
        <v>0</v>
      </c>
      <c r="AL43" s="497"/>
      <c r="AM43" s="488">
        <f t="shared" si="39"/>
        <v>0</v>
      </c>
      <c r="AN43" s="497"/>
      <c r="AO43" s="488">
        <f t="shared" si="40"/>
        <v>0</v>
      </c>
      <c r="AP43" s="497"/>
      <c r="AQ43" s="488">
        <f t="shared" si="41"/>
        <v>0</v>
      </c>
      <c r="AR43" s="497"/>
      <c r="AS43" s="488">
        <f t="shared" si="42"/>
        <v>0</v>
      </c>
      <c r="AT43" s="497"/>
      <c r="AU43" s="488">
        <f t="shared" si="43"/>
        <v>0</v>
      </c>
      <c r="AV43" s="497"/>
      <c r="AW43" s="488">
        <f t="shared" si="44"/>
        <v>0</v>
      </c>
      <c r="AX43" s="497"/>
      <c r="AY43" s="488">
        <f t="shared" si="45"/>
        <v>0</v>
      </c>
      <c r="AZ43" s="498"/>
      <c r="BA43" s="488">
        <f t="shared" si="46"/>
        <v>0</v>
      </c>
      <c r="BB43" s="498"/>
      <c r="BC43" s="488">
        <f t="shared" si="47"/>
        <v>0</v>
      </c>
      <c r="BD43" s="498"/>
      <c r="BE43" s="499">
        <f t="shared" si="48"/>
        <v>0</v>
      </c>
      <c r="BF43" s="442"/>
      <c r="BG43" s="500">
        <f t="shared" si="49"/>
        <v>0</v>
      </c>
    </row>
    <row r="44" spans="1:59" s="496" customFormat="1" ht="15.75" customHeight="1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443">
        <f>Startliste!E44</f>
        <v>0</v>
      </c>
      <c r="E44" s="444">
        <f>Startliste!F44</f>
        <v>0</v>
      </c>
      <c r="F44" s="445">
        <f>Startliste!G44</f>
        <v>0</v>
      </c>
      <c r="G44" s="484">
        <f>IF((C44=1),Idealtider!$K$11,IF((C44=2),Idealtider!$L$11,IF((C44=3),Idealtider!$M$11,IF((C44=4),Idealtider!$N$11,))))</f>
        <v>0</v>
      </c>
      <c r="H44" s="485">
        <f>Udholdenhed!M44</f>
        <v>0.5659722222222221</v>
      </c>
      <c r="I44" s="486">
        <f>Udholdenhed!N44</f>
        <v>0</v>
      </c>
      <c r="J44" s="487">
        <f t="shared" si="25"/>
        <v>0</v>
      </c>
      <c r="K44" s="488">
        <f>Udholdenhed!P44</f>
        <v>0</v>
      </c>
      <c r="L44" s="497"/>
      <c r="M44" s="488">
        <f t="shared" si="26"/>
        <v>0</v>
      </c>
      <c r="N44" s="497"/>
      <c r="O44" s="488">
        <f t="shared" si="27"/>
        <v>0</v>
      </c>
      <c r="P44" s="497"/>
      <c r="Q44" s="488">
        <f t="shared" si="28"/>
        <v>0</v>
      </c>
      <c r="R44" s="497"/>
      <c r="S44" s="488">
        <f t="shared" si="29"/>
        <v>0</v>
      </c>
      <c r="T44" s="497"/>
      <c r="U44" s="488">
        <f t="shared" si="30"/>
        <v>0</v>
      </c>
      <c r="V44" s="497"/>
      <c r="W44" s="488">
        <f t="shared" si="31"/>
        <v>0</v>
      </c>
      <c r="X44" s="497"/>
      <c r="Y44" s="488">
        <f t="shared" si="32"/>
        <v>0</v>
      </c>
      <c r="Z44" s="497"/>
      <c r="AA44" s="488">
        <f t="shared" si="33"/>
        <v>0</v>
      </c>
      <c r="AB44" s="497"/>
      <c r="AC44" s="488">
        <f t="shared" si="34"/>
        <v>0</v>
      </c>
      <c r="AD44" s="497"/>
      <c r="AE44" s="488">
        <f t="shared" si="35"/>
        <v>0</v>
      </c>
      <c r="AF44" s="497"/>
      <c r="AG44" s="488">
        <f t="shared" si="36"/>
        <v>0</v>
      </c>
      <c r="AH44" s="497"/>
      <c r="AI44" s="488">
        <f t="shared" si="37"/>
        <v>0</v>
      </c>
      <c r="AJ44" s="497"/>
      <c r="AK44" s="488">
        <f t="shared" si="38"/>
        <v>0</v>
      </c>
      <c r="AL44" s="497"/>
      <c r="AM44" s="488">
        <f t="shared" si="39"/>
        <v>0</v>
      </c>
      <c r="AN44" s="497"/>
      <c r="AO44" s="488">
        <f t="shared" si="40"/>
        <v>0</v>
      </c>
      <c r="AP44" s="497"/>
      <c r="AQ44" s="488">
        <f t="shared" si="41"/>
        <v>0</v>
      </c>
      <c r="AR44" s="497"/>
      <c r="AS44" s="488">
        <f t="shared" si="42"/>
        <v>0</v>
      </c>
      <c r="AT44" s="497"/>
      <c r="AU44" s="488">
        <f t="shared" si="43"/>
        <v>0</v>
      </c>
      <c r="AV44" s="497"/>
      <c r="AW44" s="488">
        <f t="shared" si="44"/>
        <v>0</v>
      </c>
      <c r="AX44" s="497"/>
      <c r="AY44" s="488">
        <f t="shared" si="45"/>
        <v>0</v>
      </c>
      <c r="AZ44" s="498"/>
      <c r="BA44" s="488">
        <f t="shared" si="46"/>
        <v>0</v>
      </c>
      <c r="BB44" s="498"/>
      <c r="BC44" s="488">
        <f t="shared" si="47"/>
        <v>0</v>
      </c>
      <c r="BD44" s="498"/>
      <c r="BE44" s="499">
        <f t="shared" si="48"/>
        <v>0</v>
      </c>
      <c r="BF44" s="442"/>
      <c r="BG44" s="500">
        <f t="shared" si="49"/>
        <v>0</v>
      </c>
    </row>
    <row r="45" spans="1:59" s="496" customFormat="1" ht="15.75" customHeight="1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443">
        <f>Startliste!E45</f>
        <v>0</v>
      </c>
      <c r="E45" s="444">
        <f>Startliste!F45</f>
        <v>0</v>
      </c>
      <c r="F45" s="445">
        <f>Startliste!G45</f>
        <v>0</v>
      </c>
      <c r="G45" s="484">
        <f>IF((C45=1),Idealtider!$K$11,IF((C45=2),Idealtider!$L$11,IF((C45=3),Idealtider!$M$11,IF((C45=4),Idealtider!$N$11,))))</f>
        <v>0</v>
      </c>
      <c r="H45" s="485">
        <f>Udholdenhed!M45</f>
        <v>0.56944444444444431</v>
      </c>
      <c r="I45" s="486">
        <f>Udholdenhed!N45</f>
        <v>0</v>
      </c>
      <c r="J45" s="487">
        <f t="shared" si="25"/>
        <v>0</v>
      </c>
      <c r="K45" s="488">
        <f>Udholdenhed!P45</f>
        <v>0</v>
      </c>
      <c r="L45" s="497"/>
      <c r="M45" s="488">
        <f t="shared" si="26"/>
        <v>0</v>
      </c>
      <c r="N45" s="497"/>
      <c r="O45" s="488">
        <f t="shared" si="27"/>
        <v>0</v>
      </c>
      <c r="P45" s="497"/>
      <c r="Q45" s="488">
        <f t="shared" si="28"/>
        <v>0</v>
      </c>
      <c r="R45" s="497"/>
      <c r="S45" s="488">
        <f t="shared" si="29"/>
        <v>0</v>
      </c>
      <c r="T45" s="497"/>
      <c r="U45" s="488">
        <f t="shared" si="30"/>
        <v>0</v>
      </c>
      <c r="V45" s="497"/>
      <c r="W45" s="488">
        <f t="shared" si="31"/>
        <v>0</v>
      </c>
      <c r="X45" s="497"/>
      <c r="Y45" s="488">
        <f t="shared" si="32"/>
        <v>0</v>
      </c>
      <c r="Z45" s="497"/>
      <c r="AA45" s="488">
        <f t="shared" si="33"/>
        <v>0</v>
      </c>
      <c r="AB45" s="497"/>
      <c r="AC45" s="488">
        <f t="shared" si="34"/>
        <v>0</v>
      </c>
      <c r="AD45" s="497"/>
      <c r="AE45" s="488">
        <f t="shared" si="35"/>
        <v>0</v>
      </c>
      <c r="AF45" s="497"/>
      <c r="AG45" s="488">
        <f t="shared" si="36"/>
        <v>0</v>
      </c>
      <c r="AH45" s="497"/>
      <c r="AI45" s="488">
        <f t="shared" si="37"/>
        <v>0</v>
      </c>
      <c r="AJ45" s="497"/>
      <c r="AK45" s="488">
        <f t="shared" si="38"/>
        <v>0</v>
      </c>
      <c r="AL45" s="497"/>
      <c r="AM45" s="488">
        <f t="shared" si="39"/>
        <v>0</v>
      </c>
      <c r="AN45" s="497"/>
      <c r="AO45" s="488">
        <f t="shared" si="40"/>
        <v>0</v>
      </c>
      <c r="AP45" s="497"/>
      <c r="AQ45" s="488">
        <f t="shared" si="41"/>
        <v>0</v>
      </c>
      <c r="AR45" s="497"/>
      <c r="AS45" s="488">
        <f t="shared" si="42"/>
        <v>0</v>
      </c>
      <c r="AT45" s="497"/>
      <c r="AU45" s="488">
        <f t="shared" si="43"/>
        <v>0</v>
      </c>
      <c r="AV45" s="497"/>
      <c r="AW45" s="488">
        <f t="shared" si="44"/>
        <v>0</v>
      </c>
      <c r="AX45" s="497"/>
      <c r="AY45" s="488">
        <f t="shared" si="45"/>
        <v>0</v>
      </c>
      <c r="AZ45" s="498"/>
      <c r="BA45" s="488">
        <f t="shared" si="46"/>
        <v>0</v>
      </c>
      <c r="BB45" s="498"/>
      <c r="BC45" s="488">
        <f t="shared" si="47"/>
        <v>0</v>
      </c>
      <c r="BD45" s="498"/>
      <c r="BE45" s="499">
        <f t="shared" si="48"/>
        <v>0</v>
      </c>
      <c r="BF45" s="442"/>
      <c r="BG45" s="500">
        <f t="shared" si="49"/>
        <v>0</v>
      </c>
    </row>
    <row r="46" spans="1:59" s="496" customFormat="1" ht="15.75" customHeight="1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443">
        <f>Startliste!E46</f>
        <v>0</v>
      </c>
      <c r="E46" s="444">
        <f>Startliste!F46</f>
        <v>0</v>
      </c>
      <c r="F46" s="445">
        <f>Startliste!G46</f>
        <v>0</v>
      </c>
      <c r="G46" s="484">
        <f>IF((C46=1),Idealtider!$K$11,IF((C46=2),Idealtider!$L$11,IF((C46=3),Idealtider!$M$11,IF((C46=4),Idealtider!$N$11,))))</f>
        <v>0</v>
      </c>
      <c r="H46" s="485">
        <f>Udholdenhed!M46</f>
        <v>0.57291666666666652</v>
      </c>
      <c r="I46" s="486">
        <f>Udholdenhed!N46</f>
        <v>0</v>
      </c>
      <c r="J46" s="487">
        <f t="shared" si="25"/>
        <v>0</v>
      </c>
      <c r="K46" s="488">
        <f>Udholdenhed!P46</f>
        <v>0</v>
      </c>
      <c r="L46" s="497"/>
      <c r="M46" s="488">
        <f t="shared" si="26"/>
        <v>0</v>
      </c>
      <c r="N46" s="497"/>
      <c r="O46" s="488">
        <f t="shared" si="27"/>
        <v>0</v>
      </c>
      <c r="P46" s="497"/>
      <c r="Q46" s="488">
        <f t="shared" si="28"/>
        <v>0</v>
      </c>
      <c r="R46" s="497"/>
      <c r="S46" s="488">
        <f t="shared" si="29"/>
        <v>0</v>
      </c>
      <c r="T46" s="497"/>
      <c r="U46" s="488">
        <f t="shared" si="30"/>
        <v>0</v>
      </c>
      <c r="V46" s="497"/>
      <c r="W46" s="488">
        <f t="shared" si="31"/>
        <v>0</v>
      </c>
      <c r="X46" s="497"/>
      <c r="Y46" s="488">
        <f t="shared" si="32"/>
        <v>0</v>
      </c>
      <c r="Z46" s="497"/>
      <c r="AA46" s="488">
        <f t="shared" si="33"/>
        <v>0</v>
      </c>
      <c r="AB46" s="497"/>
      <c r="AC46" s="488">
        <f t="shared" si="34"/>
        <v>0</v>
      </c>
      <c r="AD46" s="497"/>
      <c r="AE46" s="488">
        <f t="shared" si="35"/>
        <v>0</v>
      </c>
      <c r="AF46" s="497"/>
      <c r="AG46" s="488">
        <f t="shared" si="36"/>
        <v>0</v>
      </c>
      <c r="AH46" s="497"/>
      <c r="AI46" s="488">
        <f t="shared" si="37"/>
        <v>0</v>
      </c>
      <c r="AJ46" s="497"/>
      <c r="AK46" s="488">
        <f t="shared" si="38"/>
        <v>0</v>
      </c>
      <c r="AL46" s="497"/>
      <c r="AM46" s="488">
        <f t="shared" si="39"/>
        <v>0</v>
      </c>
      <c r="AN46" s="497"/>
      <c r="AO46" s="488">
        <f t="shared" si="40"/>
        <v>0</v>
      </c>
      <c r="AP46" s="497"/>
      <c r="AQ46" s="488">
        <f t="shared" si="41"/>
        <v>0</v>
      </c>
      <c r="AR46" s="497"/>
      <c r="AS46" s="488">
        <f t="shared" si="42"/>
        <v>0</v>
      </c>
      <c r="AT46" s="497"/>
      <c r="AU46" s="488">
        <f t="shared" si="43"/>
        <v>0</v>
      </c>
      <c r="AV46" s="497"/>
      <c r="AW46" s="488">
        <f t="shared" si="44"/>
        <v>0</v>
      </c>
      <c r="AX46" s="497"/>
      <c r="AY46" s="488">
        <f t="shared" si="45"/>
        <v>0</v>
      </c>
      <c r="AZ46" s="498"/>
      <c r="BA46" s="488">
        <f t="shared" si="46"/>
        <v>0</v>
      </c>
      <c r="BB46" s="498"/>
      <c r="BC46" s="488">
        <f t="shared" si="47"/>
        <v>0</v>
      </c>
      <c r="BD46" s="498"/>
      <c r="BE46" s="499">
        <f t="shared" si="48"/>
        <v>0</v>
      </c>
      <c r="BF46" s="442"/>
      <c r="BG46" s="500">
        <f t="shared" si="49"/>
        <v>0</v>
      </c>
    </row>
    <row r="47" spans="1:59" s="496" customFormat="1" ht="15.75" customHeight="1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443">
        <f>Startliste!E47</f>
        <v>0</v>
      </c>
      <c r="E47" s="444">
        <f>Startliste!F47</f>
        <v>0</v>
      </c>
      <c r="F47" s="445">
        <f>Startliste!G47</f>
        <v>0</v>
      </c>
      <c r="G47" s="484">
        <f>IF((C47=1),Idealtider!$K$11,IF((C47=2),Idealtider!$L$11,IF((C47=3),Idealtider!$M$11,IF((C47=4),Idealtider!$N$11,))))</f>
        <v>0</v>
      </c>
      <c r="H47" s="485">
        <f>Udholdenhed!M47</f>
        <v>0.57638888888888873</v>
      </c>
      <c r="I47" s="486">
        <f>Udholdenhed!N47</f>
        <v>0</v>
      </c>
      <c r="J47" s="487">
        <f t="shared" si="25"/>
        <v>0</v>
      </c>
      <c r="K47" s="488">
        <f>Udholdenhed!P47</f>
        <v>0</v>
      </c>
      <c r="L47" s="497"/>
      <c r="M47" s="488">
        <f t="shared" si="26"/>
        <v>0</v>
      </c>
      <c r="N47" s="497"/>
      <c r="O47" s="488">
        <f t="shared" si="27"/>
        <v>0</v>
      </c>
      <c r="P47" s="497"/>
      <c r="Q47" s="488">
        <f t="shared" si="28"/>
        <v>0</v>
      </c>
      <c r="R47" s="497"/>
      <c r="S47" s="488">
        <f t="shared" si="29"/>
        <v>0</v>
      </c>
      <c r="T47" s="497"/>
      <c r="U47" s="488">
        <f t="shared" si="30"/>
        <v>0</v>
      </c>
      <c r="V47" s="497"/>
      <c r="W47" s="488">
        <f t="shared" si="31"/>
        <v>0</v>
      </c>
      <c r="X47" s="497"/>
      <c r="Y47" s="488">
        <f t="shared" si="32"/>
        <v>0</v>
      </c>
      <c r="Z47" s="497"/>
      <c r="AA47" s="488">
        <f t="shared" si="33"/>
        <v>0</v>
      </c>
      <c r="AB47" s="497"/>
      <c r="AC47" s="488">
        <f t="shared" si="34"/>
        <v>0</v>
      </c>
      <c r="AD47" s="497"/>
      <c r="AE47" s="488">
        <f t="shared" si="35"/>
        <v>0</v>
      </c>
      <c r="AF47" s="497"/>
      <c r="AG47" s="488">
        <f t="shared" si="36"/>
        <v>0</v>
      </c>
      <c r="AH47" s="497"/>
      <c r="AI47" s="488">
        <f t="shared" si="37"/>
        <v>0</v>
      </c>
      <c r="AJ47" s="497"/>
      <c r="AK47" s="488">
        <f t="shared" si="38"/>
        <v>0</v>
      </c>
      <c r="AL47" s="497"/>
      <c r="AM47" s="488">
        <f t="shared" si="39"/>
        <v>0</v>
      </c>
      <c r="AN47" s="497"/>
      <c r="AO47" s="488">
        <f t="shared" si="40"/>
        <v>0</v>
      </c>
      <c r="AP47" s="497"/>
      <c r="AQ47" s="488">
        <f t="shared" si="41"/>
        <v>0</v>
      </c>
      <c r="AR47" s="497"/>
      <c r="AS47" s="488">
        <f t="shared" si="42"/>
        <v>0</v>
      </c>
      <c r="AT47" s="497"/>
      <c r="AU47" s="488">
        <f t="shared" si="43"/>
        <v>0</v>
      </c>
      <c r="AV47" s="497"/>
      <c r="AW47" s="488">
        <f t="shared" si="44"/>
        <v>0</v>
      </c>
      <c r="AX47" s="497"/>
      <c r="AY47" s="488">
        <f t="shared" si="45"/>
        <v>0</v>
      </c>
      <c r="AZ47" s="498"/>
      <c r="BA47" s="488">
        <f t="shared" si="46"/>
        <v>0</v>
      </c>
      <c r="BB47" s="498"/>
      <c r="BC47" s="488">
        <f t="shared" si="47"/>
        <v>0</v>
      </c>
      <c r="BD47" s="498"/>
      <c r="BE47" s="499">
        <f t="shared" si="48"/>
        <v>0</v>
      </c>
      <c r="BF47" s="442"/>
      <c r="BG47" s="500">
        <f t="shared" si="49"/>
        <v>0</v>
      </c>
    </row>
    <row r="48" spans="1:59" s="496" customFormat="1" ht="15.75" customHeight="1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443">
        <f>Startliste!E48</f>
        <v>0</v>
      </c>
      <c r="E48" s="444">
        <f>Startliste!F48</f>
        <v>0</v>
      </c>
      <c r="F48" s="445">
        <f>Startliste!G48</f>
        <v>0</v>
      </c>
      <c r="G48" s="484">
        <f>IF((C48=1),Idealtider!$K$11,IF((C48=2),Idealtider!$L$11,IF((C48=3),Idealtider!$M$11,IF((C48=4),Idealtider!$N$11,))))</f>
        <v>0</v>
      </c>
      <c r="H48" s="485">
        <f>Udholdenhed!M48</f>
        <v>0.57986111111111094</v>
      </c>
      <c r="I48" s="486">
        <f>Udholdenhed!N48</f>
        <v>0</v>
      </c>
      <c r="J48" s="487">
        <f t="shared" si="25"/>
        <v>0</v>
      </c>
      <c r="K48" s="488">
        <f>Udholdenhed!P48</f>
        <v>0</v>
      </c>
      <c r="L48" s="497"/>
      <c r="M48" s="488">
        <f t="shared" si="26"/>
        <v>0</v>
      </c>
      <c r="N48" s="497"/>
      <c r="O48" s="488">
        <f t="shared" si="27"/>
        <v>0</v>
      </c>
      <c r="P48" s="497"/>
      <c r="Q48" s="488">
        <f t="shared" si="28"/>
        <v>0</v>
      </c>
      <c r="R48" s="497"/>
      <c r="S48" s="488">
        <f t="shared" si="29"/>
        <v>0</v>
      </c>
      <c r="T48" s="497"/>
      <c r="U48" s="488">
        <f t="shared" si="30"/>
        <v>0</v>
      </c>
      <c r="V48" s="497"/>
      <c r="W48" s="488">
        <f t="shared" si="31"/>
        <v>0</v>
      </c>
      <c r="X48" s="497"/>
      <c r="Y48" s="488">
        <f t="shared" si="32"/>
        <v>0</v>
      </c>
      <c r="Z48" s="497"/>
      <c r="AA48" s="488">
        <f t="shared" si="33"/>
        <v>0</v>
      </c>
      <c r="AB48" s="497"/>
      <c r="AC48" s="488">
        <f t="shared" si="34"/>
        <v>0</v>
      </c>
      <c r="AD48" s="497"/>
      <c r="AE48" s="488">
        <f t="shared" si="35"/>
        <v>0</v>
      </c>
      <c r="AF48" s="497"/>
      <c r="AG48" s="488">
        <f t="shared" si="36"/>
        <v>0</v>
      </c>
      <c r="AH48" s="497"/>
      <c r="AI48" s="488">
        <f t="shared" si="37"/>
        <v>0</v>
      </c>
      <c r="AJ48" s="497"/>
      <c r="AK48" s="488">
        <f t="shared" si="38"/>
        <v>0</v>
      </c>
      <c r="AL48" s="497"/>
      <c r="AM48" s="488">
        <f t="shared" si="39"/>
        <v>0</v>
      </c>
      <c r="AN48" s="497"/>
      <c r="AO48" s="488">
        <f t="shared" si="40"/>
        <v>0</v>
      </c>
      <c r="AP48" s="497"/>
      <c r="AQ48" s="488">
        <f t="shared" si="41"/>
        <v>0</v>
      </c>
      <c r="AR48" s="497"/>
      <c r="AS48" s="488">
        <f t="shared" si="42"/>
        <v>0</v>
      </c>
      <c r="AT48" s="497"/>
      <c r="AU48" s="488">
        <f t="shared" si="43"/>
        <v>0</v>
      </c>
      <c r="AV48" s="497"/>
      <c r="AW48" s="488">
        <f t="shared" si="44"/>
        <v>0</v>
      </c>
      <c r="AX48" s="497"/>
      <c r="AY48" s="488">
        <f t="shared" si="45"/>
        <v>0</v>
      </c>
      <c r="AZ48" s="498"/>
      <c r="BA48" s="488">
        <f t="shared" si="46"/>
        <v>0</v>
      </c>
      <c r="BB48" s="498"/>
      <c r="BC48" s="488">
        <f t="shared" si="47"/>
        <v>0</v>
      </c>
      <c r="BD48" s="498"/>
      <c r="BE48" s="499">
        <f t="shared" si="48"/>
        <v>0</v>
      </c>
      <c r="BF48" s="442"/>
      <c r="BG48" s="500">
        <f t="shared" si="49"/>
        <v>0</v>
      </c>
    </row>
    <row r="49" spans="1:59" s="496" customFormat="1" ht="15.75" customHeight="1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443">
        <f>Startliste!E49</f>
        <v>0</v>
      </c>
      <c r="E49" s="444">
        <f>Startliste!F49</f>
        <v>0</v>
      </c>
      <c r="F49" s="445">
        <f>Startliste!G49</f>
        <v>0</v>
      </c>
      <c r="G49" s="484">
        <f>IF((C49=1),Idealtider!$K$11,IF((C49=2),Idealtider!$L$11,IF((C49=3),Idealtider!$M$11,IF((C49=4),Idealtider!$N$11,))))</f>
        <v>0</v>
      </c>
      <c r="H49" s="485">
        <f>Udholdenhed!M49</f>
        <v>0.58333333333333315</v>
      </c>
      <c r="I49" s="486">
        <f>Udholdenhed!N49</f>
        <v>0</v>
      </c>
      <c r="J49" s="487">
        <f t="shared" si="25"/>
        <v>0</v>
      </c>
      <c r="K49" s="488">
        <f>Udholdenhed!P49</f>
        <v>0</v>
      </c>
      <c r="L49" s="497"/>
      <c r="M49" s="488">
        <f t="shared" si="26"/>
        <v>0</v>
      </c>
      <c r="N49" s="497"/>
      <c r="O49" s="488">
        <f t="shared" si="27"/>
        <v>0</v>
      </c>
      <c r="P49" s="497"/>
      <c r="Q49" s="488">
        <f t="shared" si="28"/>
        <v>0</v>
      </c>
      <c r="R49" s="497"/>
      <c r="S49" s="488">
        <f t="shared" si="29"/>
        <v>0</v>
      </c>
      <c r="T49" s="497"/>
      <c r="U49" s="488">
        <f t="shared" si="30"/>
        <v>0</v>
      </c>
      <c r="V49" s="497"/>
      <c r="W49" s="488">
        <f t="shared" si="31"/>
        <v>0</v>
      </c>
      <c r="X49" s="497"/>
      <c r="Y49" s="488">
        <f t="shared" si="32"/>
        <v>0</v>
      </c>
      <c r="Z49" s="497"/>
      <c r="AA49" s="488">
        <f t="shared" si="33"/>
        <v>0</v>
      </c>
      <c r="AB49" s="497"/>
      <c r="AC49" s="488">
        <f t="shared" si="34"/>
        <v>0</v>
      </c>
      <c r="AD49" s="497"/>
      <c r="AE49" s="488">
        <f t="shared" si="35"/>
        <v>0</v>
      </c>
      <c r="AF49" s="497"/>
      <c r="AG49" s="488">
        <f t="shared" si="36"/>
        <v>0</v>
      </c>
      <c r="AH49" s="497"/>
      <c r="AI49" s="488">
        <f t="shared" si="37"/>
        <v>0</v>
      </c>
      <c r="AJ49" s="497"/>
      <c r="AK49" s="488">
        <f t="shared" si="38"/>
        <v>0</v>
      </c>
      <c r="AL49" s="497"/>
      <c r="AM49" s="488">
        <f t="shared" si="39"/>
        <v>0</v>
      </c>
      <c r="AN49" s="497"/>
      <c r="AO49" s="488">
        <f t="shared" si="40"/>
        <v>0</v>
      </c>
      <c r="AP49" s="497"/>
      <c r="AQ49" s="488">
        <f t="shared" si="41"/>
        <v>0</v>
      </c>
      <c r="AR49" s="497"/>
      <c r="AS49" s="488">
        <f t="shared" si="42"/>
        <v>0</v>
      </c>
      <c r="AT49" s="497"/>
      <c r="AU49" s="488">
        <f t="shared" si="43"/>
        <v>0</v>
      </c>
      <c r="AV49" s="497"/>
      <c r="AW49" s="488">
        <f t="shared" si="44"/>
        <v>0</v>
      </c>
      <c r="AX49" s="497"/>
      <c r="AY49" s="488">
        <f t="shared" si="45"/>
        <v>0</v>
      </c>
      <c r="AZ49" s="498"/>
      <c r="BA49" s="488">
        <f t="shared" si="46"/>
        <v>0</v>
      </c>
      <c r="BB49" s="498"/>
      <c r="BC49" s="488">
        <f t="shared" si="47"/>
        <v>0</v>
      </c>
      <c r="BD49" s="498"/>
      <c r="BE49" s="499">
        <f t="shared" si="48"/>
        <v>0</v>
      </c>
      <c r="BF49" s="442"/>
      <c r="BG49" s="500">
        <f t="shared" si="49"/>
        <v>0</v>
      </c>
    </row>
    <row r="50" spans="1:59" s="496" customFormat="1" ht="15.75" customHeight="1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443">
        <f>Startliste!E50</f>
        <v>0</v>
      </c>
      <c r="E50" s="444">
        <f>Startliste!F50</f>
        <v>0</v>
      </c>
      <c r="F50" s="445">
        <f>Startliste!G50</f>
        <v>0</v>
      </c>
      <c r="G50" s="484">
        <f>IF((C50=1),Idealtider!$K$11,IF((C50=2),Idealtider!$L$11,IF((C50=3),Idealtider!$M$11,IF((C50=4),Idealtider!$N$11,))))</f>
        <v>0</v>
      </c>
      <c r="H50" s="485">
        <f>Udholdenhed!M50</f>
        <v>0.58680555555555536</v>
      </c>
      <c r="I50" s="486">
        <f>Udholdenhed!N50</f>
        <v>0</v>
      </c>
      <c r="J50" s="487">
        <f t="shared" si="25"/>
        <v>0</v>
      </c>
      <c r="K50" s="488">
        <f>Udholdenhed!P50</f>
        <v>0</v>
      </c>
      <c r="L50" s="497"/>
      <c r="M50" s="488">
        <f t="shared" si="26"/>
        <v>0</v>
      </c>
      <c r="N50" s="497"/>
      <c r="O50" s="488">
        <f t="shared" si="27"/>
        <v>0</v>
      </c>
      <c r="P50" s="497"/>
      <c r="Q50" s="488">
        <f t="shared" si="28"/>
        <v>0</v>
      </c>
      <c r="R50" s="497"/>
      <c r="S50" s="488">
        <f t="shared" si="29"/>
        <v>0</v>
      </c>
      <c r="T50" s="497"/>
      <c r="U50" s="488">
        <f t="shared" si="30"/>
        <v>0</v>
      </c>
      <c r="V50" s="497"/>
      <c r="W50" s="488">
        <f t="shared" si="31"/>
        <v>0</v>
      </c>
      <c r="X50" s="497"/>
      <c r="Y50" s="488">
        <f t="shared" si="32"/>
        <v>0</v>
      </c>
      <c r="Z50" s="497"/>
      <c r="AA50" s="488">
        <f t="shared" si="33"/>
        <v>0</v>
      </c>
      <c r="AB50" s="497"/>
      <c r="AC50" s="488">
        <f t="shared" si="34"/>
        <v>0</v>
      </c>
      <c r="AD50" s="497"/>
      <c r="AE50" s="488">
        <f t="shared" si="35"/>
        <v>0</v>
      </c>
      <c r="AF50" s="497"/>
      <c r="AG50" s="488">
        <f t="shared" si="36"/>
        <v>0</v>
      </c>
      <c r="AH50" s="497"/>
      <c r="AI50" s="488">
        <f t="shared" si="37"/>
        <v>0</v>
      </c>
      <c r="AJ50" s="497"/>
      <c r="AK50" s="488">
        <f t="shared" si="38"/>
        <v>0</v>
      </c>
      <c r="AL50" s="497"/>
      <c r="AM50" s="488">
        <f t="shared" si="39"/>
        <v>0</v>
      </c>
      <c r="AN50" s="497"/>
      <c r="AO50" s="488">
        <f t="shared" si="40"/>
        <v>0</v>
      </c>
      <c r="AP50" s="497"/>
      <c r="AQ50" s="488">
        <f t="shared" si="41"/>
        <v>0</v>
      </c>
      <c r="AR50" s="497"/>
      <c r="AS50" s="488">
        <f t="shared" si="42"/>
        <v>0</v>
      </c>
      <c r="AT50" s="497"/>
      <c r="AU50" s="488">
        <f t="shared" si="43"/>
        <v>0</v>
      </c>
      <c r="AV50" s="497"/>
      <c r="AW50" s="488">
        <f t="shared" si="44"/>
        <v>0</v>
      </c>
      <c r="AX50" s="497"/>
      <c r="AY50" s="488">
        <f t="shared" si="45"/>
        <v>0</v>
      </c>
      <c r="AZ50" s="498"/>
      <c r="BA50" s="488">
        <f t="shared" si="46"/>
        <v>0</v>
      </c>
      <c r="BB50" s="498"/>
      <c r="BC50" s="488">
        <f t="shared" si="47"/>
        <v>0</v>
      </c>
      <c r="BD50" s="498"/>
      <c r="BE50" s="499">
        <f t="shared" si="48"/>
        <v>0</v>
      </c>
      <c r="BF50" s="442"/>
      <c r="BG50" s="500">
        <f t="shared" si="49"/>
        <v>0</v>
      </c>
    </row>
    <row r="51" spans="1:59" s="496" customFormat="1" ht="15.75" customHeight="1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443">
        <f>Startliste!E51</f>
        <v>0</v>
      </c>
      <c r="E51" s="444">
        <f>Startliste!F51</f>
        <v>0</v>
      </c>
      <c r="F51" s="445">
        <f>Startliste!G51</f>
        <v>0</v>
      </c>
      <c r="G51" s="484">
        <f>IF((C51=1),Idealtider!$K$11,IF((C51=2),Idealtider!$L$11,IF((C51=3),Idealtider!$M$11,IF((C51=4),Idealtider!$N$11,))))</f>
        <v>0</v>
      </c>
      <c r="H51" s="485">
        <f>Udholdenhed!M51</f>
        <v>0.59027777777777757</v>
      </c>
      <c r="I51" s="486">
        <f>Udholdenhed!N51</f>
        <v>0</v>
      </c>
      <c r="J51" s="487">
        <f t="shared" si="25"/>
        <v>0</v>
      </c>
      <c r="K51" s="488">
        <f>Udholdenhed!P51</f>
        <v>0</v>
      </c>
      <c r="L51" s="497"/>
      <c r="M51" s="488">
        <f t="shared" si="26"/>
        <v>0</v>
      </c>
      <c r="N51" s="497"/>
      <c r="O51" s="488">
        <f t="shared" si="27"/>
        <v>0</v>
      </c>
      <c r="P51" s="497"/>
      <c r="Q51" s="488">
        <f t="shared" si="28"/>
        <v>0</v>
      </c>
      <c r="R51" s="497"/>
      <c r="S51" s="488">
        <f t="shared" si="29"/>
        <v>0</v>
      </c>
      <c r="T51" s="497"/>
      <c r="U51" s="488">
        <f t="shared" si="30"/>
        <v>0</v>
      </c>
      <c r="V51" s="497"/>
      <c r="W51" s="488">
        <f t="shared" si="31"/>
        <v>0</v>
      </c>
      <c r="X51" s="497"/>
      <c r="Y51" s="488">
        <f t="shared" si="32"/>
        <v>0</v>
      </c>
      <c r="Z51" s="497"/>
      <c r="AA51" s="488">
        <f t="shared" si="33"/>
        <v>0</v>
      </c>
      <c r="AB51" s="497"/>
      <c r="AC51" s="488">
        <f t="shared" si="34"/>
        <v>0</v>
      </c>
      <c r="AD51" s="497"/>
      <c r="AE51" s="488">
        <f t="shared" si="35"/>
        <v>0</v>
      </c>
      <c r="AF51" s="497"/>
      <c r="AG51" s="488">
        <f t="shared" si="36"/>
        <v>0</v>
      </c>
      <c r="AH51" s="497"/>
      <c r="AI51" s="488">
        <f t="shared" si="37"/>
        <v>0</v>
      </c>
      <c r="AJ51" s="497"/>
      <c r="AK51" s="488">
        <f t="shared" si="38"/>
        <v>0</v>
      </c>
      <c r="AL51" s="497"/>
      <c r="AM51" s="488">
        <f t="shared" si="39"/>
        <v>0</v>
      </c>
      <c r="AN51" s="497"/>
      <c r="AO51" s="488">
        <f t="shared" si="40"/>
        <v>0</v>
      </c>
      <c r="AP51" s="497"/>
      <c r="AQ51" s="488">
        <f t="shared" si="41"/>
        <v>0</v>
      </c>
      <c r="AR51" s="497"/>
      <c r="AS51" s="488">
        <f t="shared" si="42"/>
        <v>0</v>
      </c>
      <c r="AT51" s="497"/>
      <c r="AU51" s="488">
        <f t="shared" si="43"/>
        <v>0</v>
      </c>
      <c r="AV51" s="497"/>
      <c r="AW51" s="488">
        <f t="shared" si="44"/>
        <v>0</v>
      </c>
      <c r="AX51" s="497"/>
      <c r="AY51" s="488">
        <f t="shared" si="45"/>
        <v>0</v>
      </c>
      <c r="AZ51" s="498"/>
      <c r="BA51" s="488">
        <f t="shared" si="46"/>
        <v>0</v>
      </c>
      <c r="BB51" s="498"/>
      <c r="BC51" s="488">
        <f t="shared" si="47"/>
        <v>0</v>
      </c>
      <c r="BD51" s="498"/>
      <c r="BE51" s="499">
        <f t="shared" si="48"/>
        <v>0</v>
      </c>
      <c r="BF51" s="442"/>
      <c r="BG51" s="500">
        <f t="shared" si="49"/>
        <v>0</v>
      </c>
    </row>
    <row r="52" spans="1:59" s="496" customFormat="1" ht="15.75" customHeight="1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443">
        <f>Startliste!E52</f>
        <v>0</v>
      </c>
      <c r="E52" s="444">
        <f>Startliste!F52</f>
        <v>0</v>
      </c>
      <c r="F52" s="445">
        <f>Startliste!G52</f>
        <v>0</v>
      </c>
      <c r="G52" s="484">
        <f>IF((C52=1),Idealtider!$K$11,IF((C52=2),Idealtider!$L$11,IF((C52=3),Idealtider!$M$11,IF((C52=4),Idealtider!$N$11,))))</f>
        <v>0</v>
      </c>
      <c r="H52" s="485">
        <f>Udholdenhed!M52</f>
        <v>0.59374999999999978</v>
      </c>
      <c r="I52" s="486">
        <f>Udholdenhed!N52</f>
        <v>0</v>
      </c>
      <c r="J52" s="487">
        <f t="shared" si="25"/>
        <v>0</v>
      </c>
      <c r="K52" s="488">
        <f>Udholdenhed!P52</f>
        <v>0</v>
      </c>
      <c r="L52" s="497"/>
      <c r="M52" s="488">
        <f t="shared" si="26"/>
        <v>0</v>
      </c>
      <c r="N52" s="497"/>
      <c r="O52" s="488">
        <f t="shared" si="27"/>
        <v>0</v>
      </c>
      <c r="P52" s="497"/>
      <c r="Q52" s="488">
        <f t="shared" si="28"/>
        <v>0</v>
      </c>
      <c r="R52" s="497"/>
      <c r="S52" s="488">
        <f t="shared" si="29"/>
        <v>0</v>
      </c>
      <c r="T52" s="497"/>
      <c r="U52" s="488">
        <f t="shared" si="30"/>
        <v>0</v>
      </c>
      <c r="V52" s="497"/>
      <c r="W52" s="488">
        <f t="shared" si="31"/>
        <v>0</v>
      </c>
      <c r="X52" s="497"/>
      <c r="Y52" s="488">
        <f t="shared" si="32"/>
        <v>0</v>
      </c>
      <c r="Z52" s="497"/>
      <c r="AA52" s="488">
        <f t="shared" si="33"/>
        <v>0</v>
      </c>
      <c r="AB52" s="497"/>
      <c r="AC52" s="488">
        <f t="shared" si="34"/>
        <v>0</v>
      </c>
      <c r="AD52" s="497"/>
      <c r="AE52" s="488">
        <f t="shared" si="35"/>
        <v>0</v>
      </c>
      <c r="AF52" s="497"/>
      <c r="AG52" s="488">
        <f t="shared" si="36"/>
        <v>0</v>
      </c>
      <c r="AH52" s="497"/>
      <c r="AI52" s="488">
        <f t="shared" si="37"/>
        <v>0</v>
      </c>
      <c r="AJ52" s="497"/>
      <c r="AK52" s="488">
        <f t="shared" si="38"/>
        <v>0</v>
      </c>
      <c r="AL52" s="497"/>
      <c r="AM52" s="488">
        <f t="shared" si="39"/>
        <v>0</v>
      </c>
      <c r="AN52" s="497"/>
      <c r="AO52" s="488">
        <f t="shared" si="40"/>
        <v>0</v>
      </c>
      <c r="AP52" s="497"/>
      <c r="AQ52" s="488">
        <f t="shared" si="41"/>
        <v>0</v>
      </c>
      <c r="AR52" s="497"/>
      <c r="AS52" s="488">
        <f t="shared" si="42"/>
        <v>0</v>
      </c>
      <c r="AT52" s="497"/>
      <c r="AU52" s="488">
        <f t="shared" si="43"/>
        <v>0</v>
      </c>
      <c r="AV52" s="497"/>
      <c r="AW52" s="488">
        <f t="shared" si="44"/>
        <v>0</v>
      </c>
      <c r="AX52" s="497"/>
      <c r="AY52" s="488">
        <f t="shared" si="45"/>
        <v>0</v>
      </c>
      <c r="AZ52" s="498"/>
      <c r="BA52" s="488">
        <f t="shared" si="46"/>
        <v>0</v>
      </c>
      <c r="BB52" s="498"/>
      <c r="BC52" s="488">
        <f t="shared" si="47"/>
        <v>0</v>
      </c>
      <c r="BD52" s="498"/>
      <c r="BE52" s="499">
        <f t="shared" si="48"/>
        <v>0</v>
      </c>
      <c r="BF52" s="442"/>
      <c r="BG52" s="500">
        <f t="shared" si="49"/>
        <v>0</v>
      </c>
    </row>
    <row r="53" spans="1:59" s="496" customFormat="1" ht="15.75" customHeight="1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443">
        <f>Startliste!E53</f>
        <v>0</v>
      </c>
      <c r="E53" s="444">
        <f>Startliste!F53</f>
        <v>0</v>
      </c>
      <c r="F53" s="445">
        <f>Startliste!G53</f>
        <v>0</v>
      </c>
      <c r="G53" s="484">
        <f>IF((C53=1),Idealtider!$K$11,IF((C53=2),Idealtider!$L$11,IF((C53=3),Idealtider!$M$11,IF((C53=4),Idealtider!$N$11,))))</f>
        <v>0</v>
      </c>
      <c r="H53" s="485">
        <f>Udholdenhed!M53</f>
        <v>0.59722222222222199</v>
      </c>
      <c r="I53" s="486">
        <f>Udholdenhed!N53</f>
        <v>0</v>
      </c>
      <c r="J53" s="487">
        <f t="shared" si="25"/>
        <v>0</v>
      </c>
      <c r="K53" s="488">
        <f>Udholdenhed!P53</f>
        <v>0</v>
      </c>
      <c r="L53" s="497"/>
      <c r="M53" s="488">
        <f t="shared" si="26"/>
        <v>0</v>
      </c>
      <c r="N53" s="497"/>
      <c r="O53" s="488">
        <f t="shared" si="27"/>
        <v>0</v>
      </c>
      <c r="P53" s="497"/>
      <c r="Q53" s="488">
        <f t="shared" si="28"/>
        <v>0</v>
      </c>
      <c r="R53" s="497"/>
      <c r="S53" s="488">
        <f t="shared" si="29"/>
        <v>0</v>
      </c>
      <c r="T53" s="497"/>
      <c r="U53" s="488">
        <f t="shared" si="30"/>
        <v>0</v>
      </c>
      <c r="V53" s="497"/>
      <c r="W53" s="488">
        <f t="shared" si="31"/>
        <v>0</v>
      </c>
      <c r="X53" s="497"/>
      <c r="Y53" s="488">
        <f t="shared" si="32"/>
        <v>0</v>
      </c>
      <c r="Z53" s="497"/>
      <c r="AA53" s="488">
        <f t="shared" si="33"/>
        <v>0</v>
      </c>
      <c r="AB53" s="497"/>
      <c r="AC53" s="488">
        <f t="shared" si="34"/>
        <v>0</v>
      </c>
      <c r="AD53" s="497"/>
      <c r="AE53" s="488">
        <f t="shared" si="35"/>
        <v>0</v>
      </c>
      <c r="AF53" s="497"/>
      <c r="AG53" s="488">
        <f t="shared" si="36"/>
        <v>0</v>
      </c>
      <c r="AH53" s="497"/>
      <c r="AI53" s="488">
        <f t="shared" si="37"/>
        <v>0</v>
      </c>
      <c r="AJ53" s="497"/>
      <c r="AK53" s="488">
        <f t="shared" si="38"/>
        <v>0</v>
      </c>
      <c r="AL53" s="497"/>
      <c r="AM53" s="488">
        <f t="shared" si="39"/>
        <v>0</v>
      </c>
      <c r="AN53" s="497"/>
      <c r="AO53" s="488">
        <f t="shared" si="40"/>
        <v>0</v>
      </c>
      <c r="AP53" s="497"/>
      <c r="AQ53" s="488">
        <f t="shared" si="41"/>
        <v>0</v>
      </c>
      <c r="AR53" s="497"/>
      <c r="AS53" s="488">
        <f t="shared" si="42"/>
        <v>0</v>
      </c>
      <c r="AT53" s="497"/>
      <c r="AU53" s="488">
        <f t="shared" si="43"/>
        <v>0</v>
      </c>
      <c r="AV53" s="497"/>
      <c r="AW53" s="488">
        <f t="shared" si="44"/>
        <v>0</v>
      </c>
      <c r="AX53" s="497"/>
      <c r="AY53" s="488">
        <f t="shared" si="45"/>
        <v>0</v>
      </c>
      <c r="AZ53" s="498"/>
      <c r="BA53" s="488">
        <f t="shared" si="46"/>
        <v>0</v>
      </c>
      <c r="BB53" s="498"/>
      <c r="BC53" s="488">
        <f t="shared" si="47"/>
        <v>0</v>
      </c>
      <c r="BD53" s="498"/>
      <c r="BE53" s="499">
        <f t="shared" si="48"/>
        <v>0</v>
      </c>
      <c r="BF53" s="442"/>
      <c r="BG53" s="500">
        <f t="shared" si="49"/>
        <v>0</v>
      </c>
    </row>
    <row r="54" spans="1:59" s="496" customFormat="1" ht="15.75" customHeight="1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443">
        <f>Startliste!E54</f>
        <v>0</v>
      </c>
      <c r="E54" s="444">
        <f>Startliste!F54</f>
        <v>0</v>
      </c>
      <c r="F54" s="445">
        <f>Startliste!G54</f>
        <v>0</v>
      </c>
      <c r="G54" s="484">
        <f>IF((C54=1),Idealtider!$K$11,IF((C54=2),Idealtider!$L$11,IF((C54=3),Idealtider!$M$11,IF((C54=4),Idealtider!$N$11,))))</f>
        <v>0</v>
      </c>
      <c r="H54" s="485">
        <f>Udholdenhed!M54</f>
        <v>0.6006944444444442</v>
      </c>
      <c r="I54" s="486">
        <f>Udholdenhed!N54</f>
        <v>0</v>
      </c>
      <c r="J54" s="487">
        <f t="shared" si="25"/>
        <v>0</v>
      </c>
      <c r="K54" s="488">
        <f>Udholdenhed!P54</f>
        <v>0</v>
      </c>
      <c r="L54" s="497"/>
      <c r="M54" s="488">
        <f t="shared" si="26"/>
        <v>0</v>
      </c>
      <c r="N54" s="497"/>
      <c r="O54" s="488">
        <f t="shared" si="27"/>
        <v>0</v>
      </c>
      <c r="P54" s="497"/>
      <c r="Q54" s="488">
        <f t="shared" si="28"/>
        <v>0</v>
      </c>
      <c r="R54" s="497"/>
      <c r="S54" s="488">
        <f t="shared" si="29"/>
        <v>0</v>
      </c>
      <c r="T54" s="497"/>
      <c r="U54" s="488">
        <f t="shared" si="30"/>
        <v>0</v>
      </c>
      <c r="V54" s="497"/>
      <c r="W54" s="488">
        <f t="shared" si="31"/>
        <v>0</v>
      </c>
      <c r="X54" s="497"/>
      <c r="Y54" s="488">
        <f t="shared" si="32"/>
        <v>0</v>
      </c>
      <c r="Z54" s="497"/>
      <c r="AA54" s="488">
        <f t="shared" si="33"/>
        <v>0</v>
      </c>
      <c r="AB54" s="497"/>
      <c r="AC54" s="488">
        <f t="shared" si="34"/>
        <v>0</v>
      </c>
      <c r="AD54" s="497"/>
      <c r="AE54" s="488">
        <f t="shared" si="35"/>
        <v>0</v>
      </c>
      <c r="AF54" s="497"/>
      <c r="AG54" s="488">
        <f t="shared" si="36"/>
        <v>0</v>
      </c>
      <c r="AH54" s="497"/>
      <c r="AI54" s="488">
        <f t="shared" si="37"/>
        <v>0</v>
      </c>
      <c r="AJ54" s="497"/>
      <c r="AK54" s="488">
        <f t="shared" si="38"/>
        <v>0</v>
      </c>
      <c r="AL54" s="497"/>
      <c r="AM54" s="488">
        <f t="shared" si="39"/>
        <v>0</v>
      </c>
      <c r="AN54" s="497"/>
      <c r="AO54" s="488">
        <f t="shared" si="40"/>
        <v>0</v>
      </c>
      <c r="AP54" s="497"/>
      <c r="AQ54" s="488">
        <f t="shared" si="41"/>
        <v>0</v>
      </c>
      <c r="AR54" s="497"/>
      <c r="AS54" s="488">
        <f t="shared" si="42"/>
        <v>0</v>
      </c>
      <c r="AT54" s="497"/>
      <c r="AU54" s="488">
        <f t="shared" si="43"/>
        <v>0</v>
      </c>
      <c r="AV54" s="497"/>
      <c r="AW54" s="488">
        <f t="shared" si="44"/>
        <v>0</v>
      </c>
      <c r="AX54" s="497"/>
      <c r="AY54" s="488">
        <f t="shared" si="45"/>
        <v>0</v>
      </c>
      <c r="AZ54" s="498"/>
      <c r="BA54" s="488">
        <f t="shared" si="46"/>
        <v>0</v>
      </c>
      <c r="BB54" s="498"/>
      <c r="BC54" s="488">
        <f t="shared" si="47"/>
        <v>0</v>
      </c>
      <c r="BD54" s="498"/>
      <c r="BE54" s="499">
        <f t="shared" si="48"/>
        <v>0</v>
      </c>
      <c r="BF54" s="442"/>
      <c r="BG54" s="500">
        <f t="shared" si="49"/>
        <v>0</v>
      </c>
    </row>
    <row r="55" spans="1:59" s="496" customFormat="1" ht="15.75" customHeight="1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443">
        <f>Startliste!E55</f>
        <v>0</v>
      </c>
      <c r="E55" s="444">
        <f>Startliste!F55</f>
        <v>0</v>
      </c>
      <c r="F55" s="445">
        <f>Startliste!G55</f>
        <v>0</v>
      </c>
      <c r="G55" s="484">
        <f>IF((C55=1),Idealtider!$K$11,IF((C55=2),Idealtider!$L$11,IF((C55=3),Idealtider!$M$11,IF((C55=4),Idealtider!$N$11,))))</f>
        <v>0</v>
      </c>
      <c r="H55" s="485">
        <f>Udholdenhed!M55</f>
        <v>0.60416666666666641</v>
      </c>
      <c r="I55" s="486">
        <f>Udholdenhed!N55</f>
        <v>0</v>
      </c>
      <c r="J55" s="487">
        <f t="shared" si="25"/>
        <v>0</v>
      </c>
      <c r="K55" s="488">
        <f>Udholdenhed!P55</f>
        <v>0</v>
      </c>
      <c r="L55" s="497"/>
      <c r="M55" s="488">
        <f t="shared" si="26"/>
        <v>0</v>
      </c>
      <c r="N55" s="497"/>
      <c r="O55" s="488">
        <f t="shared" si="27"/>
        <v>0</v>
      </c>
      <c r="P55" s="497"/>
      <c r="Q55" s="488">
        <f t="shared" si="28"/>
        <v>0</v>
      </c>
      <c r="R55" s="497"/>
      <c r="S55" s="488">
        <f t="shared" si="29"/>
        <v>0</v>
      </c>
      <c r="T55" s="497"/>
      <c r="U55" s="488">
        <f t="shared" si="30"/>
        <v>0</v>
      </c>
      <c r="V55" s="497"/>
      <c r="W55" s="488">
        <f t="shared" si="31"/>
        <v>0</v>
      </c>
      <c r="X55" s="497"/>
      <c r="Y55" s="488">
        <f t="shared" si="32"/>
        <v>0</v>
      </c>
      <c r="Z55" s="497"/>
      <c r="AA55" s="488">
        <f t="shared" si="33"/>
        <v>0</v>
      </c>
      <c r="AB55" s="497"/>
      <c r="AC55" s="488">
        <f t="shared" si="34"/>
        <v>0</v>
      </c>
      <c r="AD55" s="497"/>
      <c r="AE55" s="488">
        <f t="shared" si="35"/>
        <v>0</v>
      </c>
      <c r="AF55" s="497"/>
      <c r="AG55" s="488">
        <f t="shared" si="36"/>
        <v>0</v>
      </c>
      <c r="AH55" s="497"/>
      <c r="AI55" s="488">
        <f t="shared" si="37"/>
        <v>0</v>
      </c>
      <c r="AJ55" s="497"/>
      <c r="AK55" s="488">
        <f t="shared" si="38"/>
        <v>0</v>
      </c>
      <c r="AL55" s="497"/>
      <c r="AM55" s="488">
        <f t="shared" si="39"/>
        <v>0</v>
      </c>
      <c r="AN55" s="497"/>
      <c r="AO55" s="488">
        <f t="shared" si="40"/>
        <v>0</v>
      </c>
      <c r="AP55" s="497"/>
      <c r="AQ55" s="488">
        <f t="shared" si="41"/>
        <v>0</v>
      </c>
      <c r="AR55" s="497"/>
      <c r="AS55" s="488">
        <f t="shared" si="42"/>
        <v>0</v>
      </c>
      <c r="AT55" s="497"/>
      <c r="AU55" s="488">
        <f t="shared" si="43"/>
        <v>0</v>
      </c>
      <c r="AV55" s="497"/>
      <c r="AW55" s="488">
        <f t="shared" si="44"/>
        <v>0</v>
      </c>
      <c r="AX55" s="497"/>
      <c r="AY55" s="488">
        <f t="shared" si="45"/>
        <v>0</v>
      </c>
      <c r="AZ55" s="498"/>
      <c r="BA55" s="488">
        <f t="shared" si="46"/>
        <v>0</v>
      </c>
      <c r="BB55" s="498"/>
      <c r="BC55" s="488">
        <f t="shared" si="47"/>
        <v>0</v>
      </c>
      <c r="BD55" s="498"/>
      <c r="BE55" s="499">
        <f t="shared" si="48"/>
        <v>0</v>
      </c>
      <c r="BF55" s="442"/>
      <c r="BG55" s="500">
        <f t="shared" si="49"/>
        <v>0</v>
      </c>
    </row>
    <row r="56" spans="1:59" s="496" customFormat="1" ht="15.75" customHeight="1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443">
        <f>Startliste!E56</f>
        <v>0</v>
      </c>
      <c r="E56" s="444">
        <f>Startliste!F56</f>
        <v>0</v>
      </c>
      <c r="F56" s="445">
        <f>Startliste!G56</f>
        <v>0</v>
      </c>
      <c r="G56" s="484">
        <f>IF((C56=1),Idealtider!$K$11,IF((C56=2),Idealtider!$L$11,IF((C56=3),Idealtider!$M$11,IF((C56=4),Idealtider!$N$11,))))</f>
        <v>0</v>
      </c>
      <c r="H56" s="485">
        <f>Udholdenhed!M56</f>
        <v>0.60763888888888862</v>
      </c>
      <c r="I56" s="486">
        <f>Udholdenhed!N56</f>
        <v>0</v>
      </c>
      <c r="J56" s="487">
        <f t="shared" si="25"/>
        <v>0</v>
      </c>
      <c r="K56" s="488">
        <f>Udholdenhed!P56</f>
        <v>0</v>
      </c>
      <c r="L56" s="497"/>
      <c r="M56" s="488">
        <f t="shared" si="26"/>
        <v>0</v>
      </c>
      <c r="N56" s="497"/>
      <c r="O56" s="488">
        <f t="shared" si="27"/>
        <v>0</v>
      </c>
      <c r="P56" s="497"/>
      <c r="Q56" s="488">
        <f t="shared" si="28"/>
        <v>0</v>
      </c>
      <c r="R56" s="497"/>
      <c r="S56" s="488">
        <f t="shared" si="29"/>
        <v>0</v>
      </c>
      <c r="T56" s="497"/>
      <c r="U56" s="488">
        <f t="shared" si="30"/>
        <v>0</v>
      </c>
      <c r="V56" s="497"/>
      <c r="W56" s="488">
        <f t="shared" si="31"/>
        <v>0</v>
      </c>
      <c r="X56" s="497"/>
      <c r="Y56" s="488">
        <f t="shared" si="32"/>
        <v>0</v>
      </c>
      <c r="Z56" s="497"/>
      <c r="AA56" s="488">
        <f t="shared" si="33"/>
        <v>0</v>
      </c>
      <c r="AB56" s="497"/>
      <c r="AC56" s="488">
        <f t="shared" si="34"/>
        <v>0</v>
      </c>
      <c r="AD56" s="497"/>
      <c r="AE56" s="488">
        <f t="shared" si="35"/>
        <v>0</v>
      </c>
      <c r="AF56" s="497"/>
      <c r="AG56" s="488">
        <f t="shared" si="36"/>
        <v>0</v>
      </c>
      <c r="AH56" s="497"/>
      <c r="AI56" s="488">
        <f t="shared" si="37"/>
        <v>0</v>
      </c>
      <c r="AJ56" s="497"/>
      <c r="AK56" s="488">
        <f t="shared" si="38"/>
        <v>0</v>
      </c>
      <c r="AL56" s="497"/>
      <c r="AM56" s="488">
        <f t="shared" si="39"/>
        <v>0</v>
      </c>
      <c r="AN56" s="497"/>
      <c r="AO56" s="488">
        <f t="shared" si="40"/>
        <v>0</v>
      </c>
      <c r="AP56" s="497"/>
      <c r="AQ56" s="488">
        <f t="shared" si="41"/>
        <v>0</v>
      </c>
      <c r="AR56" s="497"/>
      <c r="AS56" s="488">
        <f t="shared" si="42"/>
        <v>0</v>
      </c>
      <c r="AT56" s="497"/>
      <c r="AU56" s="488">
        <f t="shared" si="43"/>
        <v>0</v>
      </c>
      <c r="AV56" s="497"/>
      <c r="AW56" s="488">
        <f t="shared" si="44"/>
        <v>0</v>
      </c>
      <c r="AX56" s="497"/>
      <c r="AY56" s="488">
        <f t="shared" si="45"/>
        <v>0</v>
      </c>
      <c r="AZ56" s="498"/>
      <c r="BA56" s="488">
        <f t="shared" si="46"/>
        <v>0</v>
      </c>
      <c r="BB56" s="498"/>
      <c r="BC56" s="488">
        <f t="shared" si="47"/>
        <v>0</v>
      </c>
      <c r="BD56" s="498"/>
      <c r="BE56" s="499">
        <f t="shared" si="48"/>
        <v>0</v>
      </c>
      <c r="BF56" s="442"/>
      <c r="BG56" s="500">
        <f t="shared" si="49"/>
        <v>0</v>
      </c>
    </row>
    <row r="57" spans="1:59" s="496" customFormat="1" ht="15.75" customHeight="1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443">
        <f>Startliste!E57</f>
        <v>0</v>
      </c>
      <c r="E57" s="444">
        <f>Startliste!F57</f>
        <v>0</v>
      </c>
      <c r="F57" s="445">
        <f>Startliste!G57</f>
        <v>0</v>
      </c>
      <c r="G57" s="484">
        <f>IF((C57=1),Idealtider!$K$11,IF((C57=2),Idealtider!$L$11,IF((C57=3),Idealtider!$M$11,IF((C57=4),Idealtider!$N$11,))))</f>
        <v>0</v>
      </c>
      <c r="H57" s="485">
        <f>Udholdenhed!M57</f>
        <v>0.61111111111111083</v>
      </c>
      <c r="I57" s="486">
        <f>Udholdenhed!N57</f>
        <v>0</v>
      </c>
      <c r="J57" s="487">
        <f t="shared" si="25"/>
        <v>0</v>
      </c>
      <c r="K57" s="488">
        <f>Udholdenhed!P57</f>
        <v>0</v>
      </c>
      <c r="L57" s="497"/>
      <c r="M57" s="488">
        <f t="shared" si="26"/>
        <v>0</v>
      </c>
      <c r="N57" s="497"/>
      <c r="O57" s="488">
        <f t="shared" si="27"/>
        <v>0</v>
      </c>
      <c r="P57" s="497"/>
      <c r="Q57" s="488">
        <f t="shared" si="28"/>
        <v>0</v>
      </c>
      <c r="R57" s="497"/>
      <c r="S57" s="488">
        <f t="shared" si="29"/>
        <v>0</v>
      </c>
      <c r="T57" s="497"/>
      <c r="U57" s="488">
        <f t="shared" si="30"/>
        <v>0</v>
      </c>
      <c r="V57" s="497"/>
      <c r="W57" s="488">
        <f t="shared" si="31"/>
        <v>0</v>
      </c>
      <c r="X57" s="497"/>
      <c r="Y57" s="488">
        <f t="shared" si="32"/>
        <v>0</v>
      </c>
      <c r="Z57" s="497"/>
      <c r="AA57" s="488">
        <f t="shared" si="33"/>
        <v>0</v>
      </c>
      <c r="AB57" s="497"/>
      <c r="AC57" s="488">
        <f t="shared" si="34"/>
        <v>0</v>
      </c>
      <c r="AD57" s="497"/>
      <c r="AE57" s="488">
        <f t="shared" si="35"/>
        <v>0</v>
      </c>
      <c r="AF57" s="497"/>
      <c r="AG57" s="488">
        <f t="shared" si="36"/>
        <v>0</v>
      </c>
      <c r="AH57" s="497"/>
      <c r="AI57" s="488">
        <f t="shared" si="37"/>
        <v>0</v>
      </c>
      <c r="AJ57" s="497"/>
      <c r="AK57" s="488">
        <f t="shared" si="38"/>
        <v>0</v>
      </c>
      <c r="AL57" s="497"/>
      <c r="AM57" s="488">
        <f t="shared" si="39"/>
        <v>0</v>
      </c>
      <c r="AN57" s="497"/>
      <c r="AO57" s="488">
        <f t="shared" si="40"/>
        <v>0</v>
      </c>
      <c r="AP57" s="497"/>
      <c r="AQ57" s="488">
        <f t="shared" si="41"/>
        <v>0</v>
      </c>
      <c r="AR57" s="497"/>
      <c r="AS57" s="488">
        <f t="shared" si="42"/>
        <v>0</v>
      </c>
      <c r="AT57" s="497"/>
      <c r="AU57" s="488">
        <f t="shared" si="43"/>
        <v>0</v>
      </c>
      <c r="AV57" s="497"/>
      <c r="AW57" s="488">
        <f t="shared" si="44"/>
        <v>0</v>
      </c>
      <c r="AX57" s="497"/>
      <c r="AY57" s="488">
        <f t="shared" si="45"/>
        <v>0</v>
      </c>
      <c r="AZ57" s="498"/>
      <c r="BA57" s="488">
        <f t="shared" si="46"/>
        <v>0</v>
      </c>
      <c r="BB57" s="498"/>
      <c r="BC57" s="488">
        <f t="shared" si="47"/>
        <v>0</v>
      </c>
      <c r="BD57" s="498"/>
      <c r="BE57" s="499">
        <f t="shared" si="48"/>
        <v>0</v>
      </c>
      <c r="BF57" s="442"/>
      <c r="BG57" s="500">
        <f t="shared" si="49"/>
        <v>0</v>
      </c>
    </row>
    <row r="58" spans="1:59" s="496" customFormat="1" ht="15.75" customHeight="1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443">
        <f>Startliste!E58</f>
        <v>0</v>
      </c>
      <c r="E58" s="444">
        <f>Startliste!F58</f>
        <v>0</v>
      </c>
      <c r="F58" s="445">
        <f>Startliste!G58</f>
        <v>0</v>
      </c>
      <c r="G58" s="484">
        <f>IF((C58=1),Idealtider!$K$11,IF((C58=2),Idealtider!$L$11,IF((C58=3),Idealtider!$M$11,IF((C58=4),Idealtider!$N$11,))))</f>
        <v>0</v>
      </c>
      <c r="H58" s="485">
        <f>Udholdenhed!M58</f>
        <v>0.61458333333333304</v>
      </c>
      <c r="I58" s="486">
        <f>Udholdenhed!N58</f>
        <v>0</v>
      </c>
      <c r="J58" s="487">
        <f t="shared" si="25"/>
        <v>0</v>
      </c>
      <c r="K58" s="488">
        <f>Udholdenhed!P58</f>
        <v>0</v>
      </c>
      <c r="L58" s="497"/>
      <c r="M58" s="488">
        <f t="shared" si="26"/>
        <v>0</v>
      </c>
      <c r="N58" s="497"/>
      <c r="O58" s="488">
        <f t="shared" si="27"/>
        <v>0</v>
      </c>
      <c r="P58" s="497"/>
      <c r="Q58" s="488">
        <f t="shared" si="28"/>
        <v>0</v>
      </c>
      <c r="R58" s="497"/>
      <c r="S58" s="488">
        <f t="shared" si="29"/>
        <v>0</v>
      </c>
      <c r="T58" s="497"/>
      <c r="U58" s="488">
        <f t="shared" si="30"/>
        <v>0</v>
      </c>
      <c r="V58" s="497"/>
      <c r="W58" s="488">
        <f t="shared" si="31"/>
        <v>0</v>
      </c>
      <c r="X58" s="497"/>
      <c r="Y58" s="488">
        <f t="shared" si="32"/>
        <v>0</v>
      </c>
      <c r="Z58" s="497"/>
      <c r="AA58" s="488">
        <f t="shared" si="33"/>
        <v>0</v>
      </c>
      <c r="AB58" s="497"/>
      <c r="AC58" s="488">
        <f t="shared" si="34"/>
        <v>0</v>
      </c>
      <c r="AD58" s="497"/>
      <c r="AE58" s="488">
        <f t="shared" si="35"/>
        <v>0</v>
      </c>
      <c r="AF58" s="497"/>
      <c r="AG58" s="488">
        <f t="shared" si="36"/>
        <v>0</v>
      </c>
      <c r="AH58" s="497"/>
      <c r="AI58" s="488">
        <f t="shared" si="37"/>
        <v>0</v>
      </c>
      <c r="AJ58" s="497"/>
      <c r="AK58" s="488">
        <f t="shared" si="38"/>
        <v>0</v>
      </c>
      <c r="AL58" s="497"/>
      <c r="AM58" s="488">
        <f t="shared" si="39"/>
        <v>0</v>
      </c>
      <c r="AN58" s="497"/>
      <c r="AO58" s="488">
        <f t="shared" si="40"/>
        <v>0</v>
      </c>
      <c r="AP58" s="497"/>
      <c r="AQ58" s="488">
        <f t="shared" si="41"/>
        <v>0</v>
      </c>
      <c r="AR58" s="497"/>
      <c r="AS58" s="488">
        <f t="shared" si="42"/>
        <v>0</v>
      </c>
      <c r="AT58" s="497"/>
      <c r="AU58" s="488">
        <f t="shared" si="43"/>
        <v>0</v>
      </c>
      <c r="AV58" s="497"/>
      <c r="AW58" s="488">
        <f t="shared" si="44"/>
        <v>0</v>
      </c>
      <c r="AX58" s="497"/>
      <c r="AY58" s="488">
        <f t="shared" si="45"/>
        <v>0</v>
      </c>
      <c r="AZ58" s="498"/>
      <c r="BA58" s="488">
        <f t="shared" si="46"/>
        <v>0</v>
      </c>
      <c r="BB58" s="498"/>
      <c r="BC58" s="488">
        <f t="shared" si="47"/>
        <v>0</v>
      </c>
      <c r="BD58" s="498"/>
      <c r="BE58" s="499">
        <f t="shared" si="48"/>
        <v>0</v>
      </c>
      <c r="BF58" s="442"/>
      <c r="BG58" s="500">
        <f t="shared" si="49"/>
        <v>0</v>
      </c>
    </row>
    <row r="59" spans="1:59" s="496" customFormat="1" ht="15.75" customHeight="1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443">
        <f>Startliste!E59</f>
        <v>0</v>
      </c>
      <c r="E59" s="444">
        <f>Startliste!F59</f>
        <v>0</v>
      </c>
      <c r="F59" s="445">
        <f>Startliste!G59</f>
        <v>0</v>
      </c>
      <c r="G59" s="484">
        <f>IF((C59=1),Idealtider!$K$11,IF((C59=2),Idealtider!$L$11,IF((C59=3),Idealtider!$M$11,IF((C59=4),Idealtider!$N$11,))))</f>
        <v>0</v>
      </c>
      <c r="H59" s="485">
        <f>Udholdenhed!M59</f>
        <v>0.61805555555555525</v>
      </c>
      <c r="I59" s="486">
        <f>Udholdenhed!N59</f>
        <v>0</v>
      </c>
      <c r="J59" s="487">
        <f t="shared" si="25"/>
        <v>0</v>
      </c>
      <c r="K59" s="488">
        <f>Udholdenhed!P59</f>
        <v>0</v>
      </c>
      <c r="L59" s="497"/>
      <c r="M59" s="488">
        <f t="shared" si="26"/>
        <v>0</v>
      </c>
      <c r="N59" s="497"/>
      <c r="O59" s="488">
        <f t="shared" si="27"/>
        <v>0</v>
      </c>
      <c r="P59" s="497"/>
      <c r="Q59" s="488">
        <f t="shared" si="28"/>
        <v>0</v>
      </c>
      <c r="R59" s="497"/>
      <c r="S59" s="488">
        <f t="shared" si="29"/>
        <v>0</v>
      </c>
      <c r="T59" s="497"/>
      <c r="U59" s="488">
        <f t="shared" si="30"/>
        <v>0</v>
      </c>
      <c r="V59" s="497"/>
      <c r="W59" s="488">
        <f t="shared" si="31"/>
        <v>0</v>
      </c>
      <c r="X59" s="497"/>
      <c r="Y59" s="488">
        <f t="shared" si="32"/>
        <v>0</v>
      </c>
      <c r="Z59" s="497"/>
      <c r="AA59" s="488">
        <f t="shared" si="33"/>
        <v>0</v>
      </c>
      <c r="AB59" s="497"/>
      <c r="AC59" s="488">
        <f t="shared" si="34"/>
        <v>0</v>
      </c>
      <c r="AD59" s="497"/>
      <c r="AE59" s="488">
        <f t="shared" si="35"/>
        <v>0</v>
      </c>
      <c r="AF59" s="497"/>
      <c r="AG59" s="488">
        <f t="shared" si="36"/>
        <v>0</v>
      </c>
      <c r="AH59" s="497"/>
      <c r="AI59" s="488">
        <f t="shared" si="37"/>
        <v>0</v>
      </c>
      <c r="AJ59" s="497"/>
      <c r="AK59" s="488">
        <f t="shared" si="38"/>
        <v>0</v>
      </c>
      <c r="AL59" s="497"/>
      <c r="AM59" s="488">
        <f t="shared" si="39"/>
        <v>0</v>
      </c>
      <c r="AN59" s="497"/>
      <c r="AO59" s="488">
        <f t="shared" si="40"/>
        <v>0</v>
      </c>
      <c r="AP59" s="497"/>
      <c r="AQ59" s="488">
        <f t="shared" si="41"/>
        <v>0</v>
      </c>
      <c r="AR59" s="497"/>
      <c r="AS59" s="488">
        <f t="shared" si="42"/>
        <v>0</v>
      </c>
      <c r="AT59" s="497"/>
      <c r="AU59" s="488">
        <f t="shared" si="43"/>
        <v>0</v>
      </c>
      <c r="AV59" s="497"/>
      <c r="AW59" s="488">
        <f t="shared" si="44"/>
        <v>0</v>
      </c>
      <c r="AX59" s="497"/>
      <c r="AY59" s="488">
        <f t="shared" si="45"/>
        <v>0</v>
      </c>
      <c r="AZ59" s="498"/>
      <c r="BA59" s="488">
        <f t="shared" si="46"/>
        <v>0</v>
      </c>
      <c r="BB59" s="498"/>
      <c r="BC59" s="488">
        <f t="shared" si="47"/>
        <v>0</v>
      </c>
      <c r="BD59" s="498"/>
      <c r="BE59" s="499">
        <f t="shared" si="48"/>
        <v>0</v>
      </c>
      <c r="BF59" s="442"/>
      <c r="BG59" s="500">
        <f t="shared" si="49"/>
        <v>0</v>
      </c>
    </row>
    <row r="60" spans="1:59" s="496" customFormat="1" ht="15.75" customHeight="1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443">
        <f>Startliste!E60</f>
        <v>0</v>
      </c>
      <c r="E60" s="444">
        <f>Startliste!F60</f>
        <v>0</v>
      </c>
      <c r="F60" s="445">
        <f>Startliste!G60</f>
        <v>0</v>
      </c>
      <c r="G60" s="484">
        <f>IF((C60=1),Idealtider!$K$11,IF((C60=2),Idealtider!$L$11,IF((C60=3),Idealtider!$M$11,IF((C60=4),Idealtider!$N$11,))))</f>
        <v>0</v>
      </c>
      <c r="H60" s="485">
        <f>Udholdenhed!M60</f>
        <v>0.62152777777777746</v>
      </c>
      <c r="I60" s="486">
        <f>Udholdenhed!N60</f>
        <v>0</v>
      </c>
      <c r="J60" s="487">
        <f t="shared" ref="J60:J67" si="50">IF(((((I60-H60)-G60)-(2/216000))&lt;0),0,(((I60-H60)-G60)-(2/216000)))</f>
        <v>0</v>
      </c>
      <c r="K60" s="488">
        <f>Udholdenhed!P60</f>
        <v>0</v>
      </c>
      <c r="L60" s="497"/>
      <c r="M60" s="488">
        <f t="shared" si="26"/>
        <v>0</v>
      </c>
      <c r="N60" s="497"/>
      <c r="O60" s="488">
        <f t="shared" si="27"/>
        <v>0</v>
      </c>
      <c r="P60" s="497"/>
      <c r="Q60" s="488">
        <f t="shared" si="28"/>
        <v>0</v>
      </c>
      <c r="R60" s="497"/>
      <c r="S60" s="488">
        <f t="shared" si="29"/>
        <v>0</v>
      </c>
      <c r="T60" s="497"/>
      <c r="U60" s="488">
        <f t="shared" si="30"/>
        <v>0</v>
      </c>
      <c r="V60" s="619"/>
      <c r="W60" s="488">
        <f t="shared" si="31"/>
        <v>0</v>
      </c>
      <c r="X60" s="497"/>
      <c r="Y60" s="488">
        <f t="shared" si="32"/>
        <v>0</v>
      </c>
      <c r="Z60" s="497"/>
      <c r="AA60" s="488">
        <f t="shared" si="33"/>
        <v>0</v>
      </c>
      <c r="AB60" s="497"/>
      <c r="AC60" s="488">
        <f t="shared" si="34"/>
        <v>0</v>
      </c>
      <c r="AD60" s="497"/>
      <c r="AE60" s="488">
        <f t="shared" si="35"/>
        <v>0</v>
      </c>
      <c r="AF60" s="497"/>
      <c r="AG60" s="488">
        <f t="shared" si="36"/>
        <v>0</v>
      </c>
      <c r="AH60" s="497"/>
      <c r="AI60" s="488">
        <f t="shared" si="37"/>
        <v>0</v>
      </c>
      <c r="AJ60" s="497"/>
      <c r="AK60" s="488">
        <f t="shared" si="38"/>
        <v>0</v>
      </c>
      <c r="AL60" s="497"/>
      <c r="AM60" s="488">
        <f t="shared" si="39"/>
        <v>0</v>
      </c>
      <c r="AN60" s="497"/>
      <c r="AO60" s="488">
        <f t="shared" si="40"/>
        <v>0</v>
      </c>
      <c r="AP60" s="497"/>
      <c r="AQ60" s="488">
        <f t="shared" si="41"/>
        <v>0</v>
      </c>
      <c r="AR60" s="497"/>
      <c r="AS60" s="488">
        <f t="shared" si="42"/>
        <v>0</v>
      </c>
      <c r="AT60" s="497"/>
      <c r="AU60" s="488">
        <f t="shared" si="43"/>
        <v>0</v>
      </c>
      <c r="AV60" s="497"/>
      <c r="AW60" s="488">
        <f t="shared" si="44"/>
        <v>0</v>
      </c>
      <c r="AX60" s="497"/>
      <c r="AY60" s="488">
        <f t="shared" si="45"/>
        <v>0</v>
      </c>
      <c r="AZ60" s="498"/>
      <c r="BA60" s="488">
        <f t="shared" si="46"/>
        <v>0</v>
      </c>
      <c r="BB60" s="498"/>
      <c r="BC60" s="488">
        <f t="shared" si="47"/>
        <v>0</v>
      </c>
      <c r="BD60" s="498"/>
      <c r="BE60" s="499">
        <f t="shared" ref="BE60:BE67" si="51">IF(((((((((((((((((((((((BC60+BA60)+AY60)+AW60)+AU60)+AS60)+AQ60)+AO60)+AM60)+AK60)+AI60)+AG60)+AE60)+AC60)+AA60)+Y60)+W60)+U60)+S60)+Q60)+O60)+M60)&lt;100),(((((((((((((((((((((BC60+BA60)+AY60)+AW60)+AU60)+AS60)+AQ60)+AO60)+AM60)+AK60)+AI60)+AG60)+AE60)+AC60)+AA60)+Y60)+W60)+U60)+S60)+Q60)+O60)+M60),100)</f>
        <v>0</v>
      </c>
      <c r="BF60" s="442"/>
      <c r="BG60" s="500">
        <f t="shared" ref="BG60:BG67" si="52">IF(((BE60+K60)&gt;100),100,(BE60+K60))</f>
        <v>0</v>
      </c>
    </row>
    <row r="61" spans="1:59" s="496" customFormat="1" ht="15.75" customHeight="1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443">
        <f>Startliste!E61</f>
        <v>0</v>
      </c>
      <c r="E61" s="444">
        <f>Startliste!F61</f>
        <v>0</v>
      </c>
      <c r="F61" s="445">
        <f>Startliste!G61</f>
        <v>0</v>
      </c>
      <c r="G61" s="484">
        <f>IF((C61=1),Idealtider!$K$11,IF((C61=2),Idealtider!$L$11,IF((C61=3),Idealtider!$M$11,IF((C61=4),Idealtider!$N$11,))))</f>
        <v>0</v>
      </c>
      <c r="H61" s="485">
        <f>Udholdenhed!M61</f>
        <v>0.62499999999999967</v>
      </c>
      <c r="I61" s="486">
        <f>Udholdenhed!N61</f>
        <v>0</v>
      </c>
      <c r="J61" s="487">
        <f t="shared" si="50"/>
        <v>0</v>
      </c>
      <c r="K61" s="488">
        <f>Udholdenhed!P61</f>
        <v>0</v>
      </c>
      <c r="L61" s="497"/>
      <c r="M61" s="488">
        <f t="shared" si="26"/>
        <v>0</v>
      </c>
      <c r="N61" s="497"/>
      <c r="O61" s="488">
        <f t="shared" si="27"/>
        <v>0</v>
      </c>
      <c r="P61" s="497"/>
      <c r="Q61" s="488">
        <f t="shared" si="28"/>
        <v>0</v>
      </c>
      <c r="R61" s="497"/>
      <c r="S61" s="488">
        <f t="shared" si="29"/>
        <v>0</v>
      </c>
      <c r="T61" s="497"/>
      <c r="U61" s="488">
        <f t="shared" si="30"/>
        <v>0</v>
      </c>
      <c r="V61" s="497"/>
      <c r="W61" s="488">
        <f t="shared" si="31"/>
        <v>0</v>
      </c>
      <c r="X61" s="497"/>
      <c r="Y61" s="488">
        <f t="shared" si="32"/>
        <v>0</v>
      </c>
      <c r="Z61" s="497"/>
      <c r="AA61" s="488">
        <f t="shared" si="33"/>
        <v>0</v>
      </c>
      <c r="AB61" s="497"/>
      <c r="AC61" s="488">
        <f t="shared" si="34"/>
        <v>0</v>
      </c>
      <c r="AD61" s="497"/>
      <c r="AE61" s="488">
        <f t="shared" si="35"/>
        <v>0</v>
      </c>
      <c r="AF61" s="497"/>
      <c r="AG61" s="488">
        <f t="shared" si="36"/>
        <v>0</v>
      </c>
      <c r="AH61" s="497"/>
      <c r="AI61" s="488">
        <f t="shared" si="37"/>
        <v>0</v>
      </c>
      <c r="AJ61" s="497"/>
      <c r="AK61" s="488">
        <f t="shared" si="38"/>
        <v>0</v>
      </c>
      <c r="AL61" s="497"/>
      <c r="AM61" s="488">
        <f t="shared" si="39"/>
        <v>0</v>
      </c>
      <c r="AN61" s="497"/>
      <c r="AO61" s="488">
        <f t="shared" si="40"/>
        <v>0</v>
      </c>
      <c r="AP61" s="497"/>
      <c r="AQ61" s="488">
        <f t="shared" si="41"/>
        <v>0</v>
      </c>
      <c r="AR61" s="497"/>
      <c r="AS61" s="488">
        <f t="shared" si="42"/>
        <v>0</v>
      </c>
      <c r="AT61" s="497"/>
      <c r="AU61" s="488">
        <f t="shared" si="43"/>
        <v>0</v>
      </c>
      <c r="AV61" s="497"/>
      <c r="AW61" s="488">
        <f t="shared" si="44"/>
        <v>0</v>
      </c>
      <c r="AX61" s="497"/>
      <c r="AY61" s="488">
        <f t="shared" si="45"/>
        <v>0</v>
      </c>
      <c r="AZ61" s="498"/>
      <c r="BA61" s="488">
        <f t="shared" si="46"/>
        <v>0</v>
      </c>
      <c r="BB61" s="498"/>
      <c r="BC61" s="488">
        <f t="shared" si="47"/>
        <v>0</v>
      </c>
      <c r="BD61" s="498"/>
      <c r="BE61" s="499">
        <f t="shared" si="51"/>
        <v>0</v>
      </c>
      <c r="BF61" s="442"/>
      <c r="BG61" s="500">
        <f t="shared" si="52"/>
        <v>0</v>
      </c>
    </row>
    <row r="62" spans="1:59" s="496" customFormat="1" ht="15.75" customHeight="1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443">
        <f>Startliste!E62</f>
        <v>0</v>
      </c>
      <c r="E62" s="444">
        <f>Startliste!F62</f>
        <v>0</v>
      </c>
      <c r="F62" s="445">
        <f>Startliste!G62</f>
        <v>0</v>
      </c>
      <c r="G62" s="484">
        <f>IF((C62=1),Idealtider!$K$11,IF((C62=2),Idealtider!$L$11,IF((C62=3),Idealtider!$M$11,IF((C62=4),Idealtider!$N$11,))))</f>
        <v>0</v>
      </c>
      <c r="H62" s="485">
        <f>Udholdenhed!M62</f>
        <v>0.62847222222222188</v>
      </c>
      <c r="I62" s="486">
        <f>Udholdenhed!N62</f>
        <v>0</v>
      </c>
      <c r="J62" s="487">
        <f t="shared" si="50"/>
        <v>0</v>
      </c>
      <c r="K62" s="488">
        <f>Udholdenhed!P62</f>
        <v>0</v>
      </c>
      <c r="L62" s="497"/>
      <c r="M62" s="488">
        <f t="shared" si="26"/>
        <v>0</v>
      </c>
      <c r="N62" s="497"/>
      <c r="O62" s="488">
        <f t="shared" si="27"/>
        <v>0</v>
      </c>
      <c r="P62" s="497"/>
      <c r="Q62" s="488">
        <f t="shared" si="28"/>
        <v>0</v>
      </c>
      <c r="R62" s="497"/>
      <c r="S62" s="488">
        <f t="shared" si="29"/>
        <v>0</v>
      </c>
      <c r="T62" s="497"/>
      <c r="U62" s="488">
        <f t="shared" si="30"/>
        <v>0</v>
      </c>
      <c r="V62" s="497"/>
      <c r="W62" s="488">
        <f t="shared" si="31"/>
        <v>0</v>
      </c>
      <c r="X62" s="497"/>
      <c r="Y62" s="488">
        <f t="shared" si="32"/>
        <v>0</v>
      </c>
      <c r="Z62" s="497"/>
      <c r="AA62" s="488">
        <f t="shared" si="33"/>
        <v>0</v>
      </c>
      <c r="AB62" s="497"/>
      <c r="AC62" s="488">
        <f t="shared" si="34"/>
        <v>0</v>
      </c>
      <c r="AD62" s="497"/>
      <c r="AE62" s="488">
        <f t="shared" si="35"/>
        <v>0</v>
      </c>
      <c r="AF62" s="497"/>
      <c r="AG62" s="488">
        <f t="shared" si="36"/>
        <v>0</v>
      </c>
      <c r="AH62" s="497"/>
      <c r="AI62" s="488">
        <f t="shared" si="37"/>
        <v>0</v>
      </c>
      <c r="AJ62" s="497"/>
      <c r="AK62" s="488">
        <f t="shared" si="38"/>
        <v>0</v>
      </c>
      <c r="AL62" s="497"/>
      <c r="AM62" s="488">
        <f t="shared" si="39"/>
        <v>0</v>
      </c>
      <c r="AN62" s="497"/>
      <c r="AO62" s="488">
        <f t="shared" si="40"/>
        <v>0</v>
      </c>
      <c r="AP62" s="497"/>
      <c r="AQ62" s="488">
        <f t="shared" si="41"/>
        <v>0</v>
      </c>
      <c r="AR62" s="497"/>
      <c r="AS62" s="488">
        <f t="shared" si="42"/>
        <v>0</v>
      </c>
      <c r="AT62" s="497"/>
      <c r="AU62" s="488">
        <f t="shared" si="43"/>
        <v>0</v>
      </c>
      <c r="AV62" s="497"/>
      <c r="AW62" s="488">
        <f t="shared" si="44"/>
        <v>0</v>
      </c>
      <c r="AX62" s="497"/>
      <c r="AY62" s="488">
        <f t="shared" si="45"/>
        <v>0</v>
      </c>
      <c r="AZ62" s="498"/>
      <c r="BA62" s="488">
        <f t="shared" si="46"/>
        <v>0</v>
      </c>
      <c r="BB62" s="498"/>
      <c r="BC62" s="488">
        <f t="shared" si="47"/>
        <v>0</v>
      </c>
      <c r="BD62" s="498"/>
      <c r="BE62" s="499">
        <f t="shared" si="51"/>
        <v>0</v>
      </c>
      <c r="BF62" s="442"/>
      <c r="BG62" s="500">
        <f t="shared" si="52"/>
        <v>0</v>
      </c>
    </row>
    <row r="63" spans="1:59" s="496" customFormat="1" ht="15.75" customHeight="1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443">
        <f>Startliste!E63</f>
        <v>0</v>
      </c>
      <c r="E63" s="444">
        <f>Startliste!F63</f>
        <v>0</v>
      </c>
      <c r="F63" s="445">
        <f>Startliste!G63</f>
        <v>0</v>
      </c>
      <c r="G63" s="484">
        <f>IF((C63=1),Idealtider!$K$11,IF((C63=2),Idealtider!$L$11,IF((C63=3),Idealtider!$M$11,IF((C63=4),Idealtider!$N$11,))))</f>
        <v>0</v>
      </c>
      <c r="H63" s="485">
        <f>Udholdenhed!M63</f>
        <v>0.63194444444444409</v>
      </c>
      <c r="I63" s="486">
        <f>Udholdenhed!N63</f>
        <v>0</v>
      </c>
      <c r="J63" s="487">
        <f t="shared" si="50"/>
        <v>0</v>
      </c>
      <c r="K63" s="488">
        <f>Udholdenhed!P63</f>
        <v>0</v>
      </c>
      <c r="L63" s="497"/>
      <c r="M63" s="488">
        <f t="shared" si="26"/>
        <v>0</v>
      </c>
      <c r="N63" s="497"/>
      <c r="O63" s="488">
        <f t="shared" si="27"/>
        <v>0</v>
      </c>
      <c r="P63" s="497"/>
      <c r="Q63" s="488">
        <f t="shared" si="28"/>
        <v>0</v>
      </c>
      <c r="R63" s="497"/>
      <c r="S63" s="488">
        <f t="shared" si="29"/>
        <v>0</v>
      </c>
      <c r="T63" s="497"/>
      <c r="U63" s="488">
        <f t="shared" si="30"/>
        <v>0</v>
      </c>
      <c r="V63" s="497"/>
      <c r="W63" s="488">
        <f t="shared" si="31"/>
        <v>0</v>
      </c>
      <c r="X63" s="497"/>
      <c r="Y63" s="488">
        <f t="shared" si="32"/>
        <v>0</v>
      </c>
      <c r="Z63" s="497"/>
      <c r="AA63" s="488">
        <f t="shared" si="33"/>
        <v>0</v>
      </c>
      <c r="AB63" s="497"/>
      <c r="AC63" s="488">
        <f t="shared" si="34"/>
        <v>0</v>
      </c>
      <c r="AD63" s="497"/>
      <c r="AE63" s="488">
        <f t="shared" si="35"/>
        <v>0</v>
      </c>
      <c r="AF63" s="497"/>
      <c r="AG63" s="488">
        <f t="shared" si="36"/>
        <v>0</v>
      </c>
      <c r="AH63" s="497"/>
      <c r="AI63" s="488">
        <f t="shared" si="37"/>
        <v>0</v>
      </c>
      <c r="AJ63" s="497"/>
      <c r="AK63" s="488">
        <f t="shared" si="38"/>
        <v>0</v>
      </c>
      <c r="AL63" s="497"/>
      <c r="AM63" s="488">
        <f t="shared" si="39"/>
        <v>0</v>
      </c>
      <c r="AN63" s="497"/>
      <c r="AO63" s="488">
        <f t="shared" si="40"/>
        <v>0</v>
      </c>
      <c r="AP63" s="497"/>
      <c r="AQ63" s="488">
        <f t="shared" si="41"/>
        <v>0</v>
      </c>
      <c r="AR63" s="497"/>
      <c r="AS63" s="488">
        <f t="shared" si="42"/>
        <v>0</v>
      </c>
      <c r="AT63" s="497"/>
      <c r="AU63" s="488">
        <f t="shared" si="43"/>
        <v>0</v>
      </c>
      <c r="AV63" s="497"/>
      <c r="AW63" s="488">
        <f t="shared" si="44"/>
        <v>0</v>
      </c>
      <c r="AX63" s="497"/>
      <c r="AY63" s="488">
        <f t="shared" si="45"/>
        <v>0</v>
      </c>
      <c r="AZ63" s="498"/>
      <c r="BA63" s="488">
        <f t="shared" si="46"/>
        <v>0</v>
      </c>
      <c r="BB63" s="498"/>
      <c r="BC63" s="488">
        <f t="shared" si="47"/>
        <v>0</v>
      </c>
      <c r="BD63" s="498"/>
      <c r="BE63" s="499">
        <f t="shared" si="51"/>
        <v>0</v>
      </c>
      <c r="BF63" s="442"/>
      <c r="BG63" s="500">
        <f t="shared" si="52"/>
        <v>0</v>
      </c>
    </row>
    <row r="64" spans="1:59" s="496" customFormat="1" ht="15.75" customHeight="1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443">
        <f>Startliste!E64</f>
        <v>0</v>
      </c>
      <c r="E64" s="444">
        <f>Startliste!F64</f>
        <v>0</v>
      </c>
      <c r="F64" s="445">
        <f>Startliste!G64</f>
        <v>0</v>
      </c>
      <c r="G64" s="484">
        <f>IF((C64=1),Idealtider!$K$11,IF((C64=2),Idealtider!$L$11,IF((C64=3),Idealtider!$M$11,IF((C64=4),Idealtider!$N$11,))))</f>
        <v>0</v>
      </c>
      <c r="H64" s="485">
        <f>Udholdenhed!M64</f>
        <v>0.6354166666666663</v>
      </c>
      <c r="I64" s="486">
        <f>Udholdenhed!N64</f>
        <v>0</v>
      </c>
      <c r="J64" s="487">
        <f t="shared" si="50"/>
        <v>0</v>
      </c>
      <c r="K64" s="488">
        <f>Udholdenhed!P64</f>
        <v>0</v>
      </c>
      <c r="L64" s="497"/>
      <c r="M64" s="488">
        <f t="shared" si="26"/>
        <v>0</v>
      </c>
      <c r="N64" s="497"/>
      <c r="O64" s="488">
        <f t="shared" si="27"/>
        <v>0</v>
      </c>
      <c r="P64" s="497"/>
      <c r="Q64" s="488">
        <f t="shared" si="28"/>
        <v>0</v>
      </c>
      <c r="R64" s="497"/>
      <c r="S64" s="488">
        <f t="shared" si="29"/>
        <v>0</v>
      </c>
      <c r="T64" s="497"/>
      <c r="U64" s="488">
        <f t="shared" si="30"/>
        <v>0</v>
      </c>
      <c r="V64" s="497"/>
      <c r="W64" s="488">
        <f t="shared" si="31"/>
        <v>0</v>
      </c>
      <c r="X64" s="497"/>
      <c r="Y64" s="488">
        <f t="shared" si="32"/>
        <v>0</v>
      </c>
      <c r="Z64" s="497"/>
      <c r="AA64" s="488">
        <f t="shared" si="33"/>
        <v>0</v>
      </c>
      <c r="AB64" s="497"/>
      <c r="AC64" s="488">
        <f t="shared" si="34"/>
        <v>0</v>
      </c>
      <c r="AD64" s="497"/>
      <c r="AE64" s="488">
        <f t="shared" si="35"/>
        <v>0</v>
      </c>
      <c r="AF64" s="497"/>
      <c r="AG64" s="488">
        <f t="shared" si="36"/>
        <v>0</v>
      </c>
      <c r="AH64" s="497"/>
      <c r="AI64" s="488">
        <f t="shared" si="37"/>
        <v>0</v>
      </c>
      <c r="AJ64" s="497"/>
      <c r="AK64" s="488">
        <f t="shared" si="38"/>
        <v>0</v>
      </c>
      <c r="AL64" s="497"/>
      <c r="AM64" s="488">
        <f t="shared" si="39"/>
        <v>0</v>
      </c>
      <c r="AN64" s="497"/>
      <c r="AO64" s="488">
        <f t="shared" si="40"/>
        <v>0</v>
      </c>
      <c r="AP64" s="497"/>
      <c r="AQ64" s="488">
        <f t="shared" si="41"/>
        <v>0</v>
      </c>
      <c r="AR64" s="497"/>
      <c r="AS64" s="488">
        <f t="shared" si="42"/>
        <v>0</v>
      </c>
      <c r="AT64" s="497"/>
      <c r="AU64" s="488">
        <f t="shared" si="43"/>
        <v>0</v>
      </c>
      <c r="AV64" s="497"/>
      <c r="AW64" s="488">
        <f t="shared" si="44"/>
        <v>0</v>
      </c>
      <c r="AX64" s="497"/>
      <c r="AY64" s="488">
        <f t="shared" si="45"/>
        <v>0</v>
      </c>
      <c r="AZ64" s="498"/>
      <c r="BA64" s="488">
        <f t="shared" si="46"/>
        <v>0</v>
      </c>
      <c r="BB64" s="498"/>
      <c r="BC64" s="488">
        <f t="shared" si="47"/>
        <v>0</v>
      </c>
      <c r="BD64" s="498"/>
      <c r="BE64" s="499">
        <f t="shared" si="51"/>
        <v>0</v>
      </c>
      <c r="BF64" s="442"/>
      <c r="BG64" s="500">
        <f t="shared" si="52"/>
        <v>0</v>
      </c>
    </row>
    <row r="65" spans="1:59" s="496" customFormat="1" ht="15.75" customHeight="1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443">
        <f>Startliste!E65</f>
        <v>0</v>
      </c>
      <c r="E65" s="444">
        <f>Startliste!F65</f>
        <v>0</v>
      </c>
      <c r="F65" s="445">
        <f>Startliste!G65</f>
        <v>0</v>
      </c>
      <c r="G65" s="484">
        <f>IF((C65=1),Idealtider!$K$11,IF((C65=2),Idealtider!$L$11,IF((C65=3),Idealtider!$M$11,IF((C65=4),Idealtider!$N$11,))))</f>
        <v>0</v>
      </c>
      <c r="H65" s="485">
        <f>Udholdenhed!M65</f>
        <v>0.63888888888888851</v>
      </c>
      <c r="I65" s="486">
        <f>Udholdenhed!N65</f>
        <v>0</v>
      </c>
      <c r="J65" s="487">
        <f t="shared" si="50"/>
        <v>0</v>
      </c>
      <c r="K65" s="488">
        <f>Udholdenhed!P65</f>
        <v>0</v>
      </c>
      <c r="L65" s="497"/>
      <c r="M65" s="488">
        <f t="shared" si="26"/>
        <v>0</v>
      </c>
      <c r="N65" s="497"/>
      <c r="O65" s="488">
        <f t="shared" si="27"/>
        <v>0</v>
      </c>
      <c r="P65" s="497"/>
      <c r="Q65" s="488">
        <f t="shared" si="28"/>
        <v>0</v>
      </c>
      <c r="R65" s="497"/>
      <c r="S65" s="488">
        <f t="shared" si="29"/>
        <v>0</v>
      </c>
      <c r="T65" s="497"/>
      <c r="U65" s="488">
        <f t="shared" si="30"/>
        <v>0</v>
      </c>
      <c r="V65" s="497"/>
      <c r="W65" s="488">
        <f t="shared" si="31"/>
        <v>0</v>
      </c>
      <c r="X65" s="497"/>
      <c r="Y65" s="488">
        <f t="shared" si="32"/>
        <v>0</v>
      </c>
      <c r="Z65" s="497"/>
      <c r="AA65" s="488">
        <f t="shared" si="33"/>
        <v>0</v>
      </c>
      <c r="AB65" s="497"/>
      <c r="AC65" s="488">
        <f t="shared" si="34"/>
        <v>0</v>
      </c>
      <c r="AD65" s="497"/>
      <c r="AE65" s="488">
        <f t="shared" si="35"/>
        <v>0</v>
      </c>
      <c r="AF65" s="497"/>
      <c r="AG65" s="488">
        <f t="shared" si="36"/>
        <v>0</v>
      </c>
      <c r="AH65" s="497"/>
      <c r="AI65" s="488">
        <f t="shared" si="37"/>
        <v>0</v>
      </c>
      <c r="AJ65" s="497"/>
      <c r="AK65" s="488">
        <f t="shared" si="38"/>
        <v>0</v>
      </c>
      <c r="AL65" s="497"/>
      <c r="AM65" s="488">
        <f t="shared" si="39"/>
        <v>0</v>
      </c>
      <c r="AN65" s="497"/>
      <c r="AO65" s="488">
        <f t="shared" si="40"/>
        <v>0</v>
      </c>
      <c r="AP65" s="497"/>
      <c r="AQ65" s="488">
        <f t="shared" si="41"/>
        <v>0</v>
      </c>
      <c r="AR65" s="497"/>
      <c r="AS65" s="488">
        <f t="shared" si="42"/>
        <v>0</v>
      </c>
      <c r="AT65" s="497"/>
      <c r="AU65" s="488">
        <f t="shared" si="43"/>
        <v>0</v>
      </c>
      <c r="AV65" s="497"/>
      <c r="AW65" s="488">
        <f t="shared" si="44"/>
        <v>0</v>
      </c>
      <c r="AX65" s="497"/>
      <c r="AY65" s="488">
        <f t="shared" si="45"/>
        <v>0</v>
      </c>
      <c r="AZ65" s="498"/>
      <c r="BA65" s="488">
        <f t="shared" si="46"/>
        <v>0</v>
      </c>
      <c r="BB65" s="498"/>
      <c r="BC65" s="488">
        <f t="shared" si="47"/>
        <v>0</v>
      </c>
      <c r="BD65" s="498"/>
      <c r="BE65" s="499">
        <f t="shared" si="51"/>
        <v>0</v>
      </c>
      <c r="BF65" s="442"/>
      <c r="BG65" s="500">
        <f t="shared" si="52"/>
        <v>0</v>
      </c>
    </row>
    <row r="66" spans="1:59" s="496" customFormat="1" ht="15.75" customHeight="1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443">
        <f>Startliste!E66</f>
        <v>0</v>
      </c>
      <c r="E66" s="444">
        <f>Startliste!F66</f>
        <v>0</v>
      </c>
      <c r="F66" s="445">
        <f>Startliste!G66</f>
        <v>0</v>
      </c>
      <c r="G66" s="484">
        <f>IF((C66=1),Idealtider!$K$11,IF((C66=2),Idealtider!$L$11,IF((C66=3),Idealtider!$M$11,IF((C66=4),Idealtider!$N$11,))))</f>
        <v>0</v>
      </c>
      <c r="H66" s="485">
        <f>Udholdenhed!M66</f>
        <v>0.64236111111111072</v>
      </c>
      <c r="I66" s="486">
        <f>Udholdenhed!N66</f>
        <v>0</v>
      </c>
      <c r="J66" s="487">
        <f t="shared" si="50"/>
        <v>0</v>
      </c>
      <c r="K66" s="488">
        <f>Udholdenhed!P66</f>
        <v>0</v>
      </c>
      <c r="L66" s="497"/>
      <c r="M66" s="488">
        <f t="shared" si="26"/>
        <v>0</v>
      </c>
      <c r="N66" s="497"/>
      <c r="O66" s="488">
        <f t="shared" si="27"/>
        <v>0</v>
      </c>
      <c r="P66" s="497"/>
      <c r="Q66" s="488">
        <f t="shared" si="28"/>
        <v>0</v>
      </c>
      <c r="R66" s="497"/>
      <c r="S66" s="488">
        <f t="shared" si="29"/>
        <v>0</v>
      </c>
      <c r="T66" s="497"/>
      <c r="U66" s="488">
        <f t="shared" si="30"/>
        <v>0</v>
      </c>
      <c r="V66" s="497"/>
      <c r="W66" s="488">
        <f t="shared" si="31"/>
        <v>0</v>
      </c>
      <c r="X66" s="497"/>
      <c r="Y66" s="488">
        <f t="shared" si="32"/>
        <v>0</v>
      </c>
      <c r="Z66" s="497"/>
      <c r="AA66" s="488">
        <f t="shared" si="33"/>
        <v>0</v>
      </c>
      <c r="AB66" s="497"/>
      <c r="AC66" s="488">
        <f t="shared" si="34"/>
        <v>0</v>
      </c>
      <c r="AD66" s="497"/>
      <c r="AE66" s="488">
        <f t="shared" si="35"/>
        <v>0</v>
      </c>
      <c r="AF66" s="497"/>
      <c r="AG66" s="488">
        <f t="shared" si="36"/>
        <v>0</v>
      </c>
      <c r="AH66" s="497"/>
      <c r="AI66" s="488">
        <f t="shared" si="37"/>
        <v>0</v>
      </c>
      <c r="AJ66" s="497"/>
      <c r="AK66" s="488">
        <f t="shared" si="38"/>
        <v>0</v>
      </c>
      <c r="AL66" s="497"/>
      <c r="AM66" s="488">
        <f t="shared" si="39"/>
        <v>0</v>
      </c>
      <c r="AN66" s="497"/>
      <c r="AO66" s="488">
        <f t="shared" si="40"/>
        <v>0</v>
      </c>
      <c r="AP66" s="497"/>
      <c r="AQ66" s="488">
        <f t="shared" si="41"/>
        <v>0</v>
      </c>
      <c r="AR66" s="497"/>
      <c r="AS66" s="488">
        <f t="shared" si="42"/>
        <v>0</v>
      </c>
      <c r="AT66" s="497"/>
      <c r="AU66" s="488">
        <f t="shared" si="43"/>
        <v>0</v>
      </c>
      <c r="AV66" s="497"/>
      <c r="AW66" s="488">
        <f t="shared" si="44"/>
        <v>0</v>
      </c>
      <c r="AX66" s="497"/>
      <c r="AY66" s="488">
        <f t="shared" si="45"/>
        <v>0</v>
      </c>
      <c r="AZ66" s="498"/>
      <c r="BA66" s="488">
        <f t="shared" si="46"/>
        <v>0</v>
      </c>
      <c r="BB66" s="498"/>
      <c r="BC66" s="488">
        <f t="shared" si="47"/>
        <v>0</v>
      </c>
      <c r="BD66" s="498"/>
      <c r="BE66" s="499">
        <f t="shared" si="51"/>
        <v>0</v>
      </c>
      <c r="BF66" s="442"/>
      <c r="BG66" s="500">
        <f t="shared" si="52"/>
        <v>0</v>
      </c>
    </row>
    <row r="67" spans="1:59" s="496" customFormat="1" ht="15.75" customHeight="1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443">
        <f>Startliste!E67</f>
        <v>0</v>
      </c>
      <c r="E67" s="444">
        <f>Startliste!F67</f>
        <v>0</v>
      </c>
      <c r="F67" s="445">
        <f>Startliste!G67</f>
        <v>0</v>
      </c>
      <c r="G67" s="484">
        <f>IF((C67=1),Idealtider!$K$11,IF((C67=2),Idealtider!$L$11,IF((C67=3),Idealtider!$M$11,IF((C67=4),Idealtider!$N$11,))))</f>
        <v>0</v>
      </c>
      <c r="H67" s="485">
        <f>Udholdenhed!M67</f>
        <v>0.64583333333333293</v>
      </c>
      <c r="I67" s="486">
        <f>Udholdenhed!N67</f>
        <v>0</v>
      </c>
      <c r="J67" s="487">
        <f t="shared" si="50"/>
        <v>0</v>
      </c>
      <c r="K67" s="488">
        <f>Udholdenhed!P67</f>
        <v>0</v>
      </c>
      <c r="L67" s="497"/>
      <c r="M67" s="488">
        <f t="shared" si="26"/>
        <v>0</v>
      </c>
      <c r="N67" s="497"/>
      <c r="O67" s="488">
        <f t="shared" si="27"/>
        <v>0</v>
      </c>
      <c r="P67" s="497"/>
      <c r="Q67" s="488">
        <f t="shared" si="28"/>
        <v>0</v>
      </c>
      <c r="R67" s="497"/>
      <c r="S67" s="488">
        <f t="shared" si="29"/>
        <v>0</v>
      </c>
      <c r="T67" s="497"/>
      <c r="U67" s="488">
        <f t="shared" si="30"/>
        <v>0</v>
      </c>
      <c r="V67" s="497"/>
      <c r="W67" s="488">
        <f t="shared" si="31"/>
        <v>0</v>
      </c>
      <c r="X67" s="497"/>
      <c r="Y67" s="488">
        <f t="shared" si="32"/>
        <v>0</v>
      </c>
      <c r="Z67" s="497"/>
      <c r="AA67" s="488">
        <f t="shared" si="33"/>
        <v>0</v>
      </c>
      <c r="AB67" s="497"/>
      <c r="AC67" s="488">
        <f t="shared" si="34"/>
        <v>0</v>
      </c>
      <c r="AD67" s="497"/>
      <c r="AE67" s="488">
        <f t="shared" si="35"/>
        <v>0</v>
      </c>
      <c r="AF67" s="497"/>
      <c r="AG67" s="488">
        <f t="shared" si="36"/>
        <v>0</v>
      </c>
      <c r="AH67" s="497"/>
      <c r="AI67" s="488">
        <f t="shared" si="37"/>
        <v>0</v>
      </c>
      <c r="AJ67" s="497"/>
      <c r="AK67" s="488">
        <f t="shared" si="38"/>
        <v>0</v>
      </c>
      <c r="AL67" s="497"/>
      <c r="AM67" s="488">
        <f t="shared" si="39"/>
        <v>0</v>
      </c>
      <c r="AN67" s="497"/>
      <c r="AO67" s="488">
        <f t="shared" si="40"/>
        <v>0</v>
      </c>
      <c r="AP67" s="497"/>
      <c r="AQ67" s="488">
        <f t="shared" si="41"/>
        <v>0</v>
      </c>
      <c r="AR67" s="497"/>
      <c r="AS67" s="488">
        <f t="shared" si="42"/>
        <v>0</v>
      </c>
      <c r="AT67" s="497"/>
      <c r="AU67" s="488">
        <f t="shared" si="43"/>
        <v>0</v>
      </c>
      <c r="AV67" s="497"/>
      <c r="AW67" s="488">
        <f t="shared" si="44"/>
        <v>0</v>
      </c>
      <c r="AX67" s="497"/>
      <c r="AY67" s="488">
        <f t="shared" si="45"/>
        <v>0</v>
      </c>
      <c r="AZ67" s="498"/>
      <c r="BA67" s="488">
        <f t="shared" si="46"/>
        <v>0</v>
      </c>
      <c r="BB67" s="498"/>
      <c r="BC67" s="488">
        <f t="shared" si="47"/>
        <v>0</v>
      </c>
      <c r="BD67" s="498"/>
      <c r="BE67" s="499">
        <f t="shared" si="51"/>
        <v>0</v>
      </c>
      <c r="BF67" s="442"/>
      <c r="BG67" s="500">
        <f t="shared" si="52"/>
        <v>0</v>
      </c>
    </row>
    <row r="68" spans="1:59" s="496" customFormat="1" ht="15.75" customHeight="1" x14ac:dyDescent="0.2">
      <c r="A68" s="442"/>
      <c r="B68" s="443"/>
      <c r="C68" s="442"/>
      <c r="D68" s="443"/>
      <c r="E68" s="444"/>
      <c r="F68" s="445"/>
      <c r="G68" s="484"/>
      <c r="H68" s="485"/>
      <c r="I68" s="486"/>
      <c r="J68" s="487"/>
      <c r="K68" s="488"/>
      <c r="L68" s="497"/>
      <c r="M68" s="488"/>
      <c r="N68" s="497"/>
      <c r="O68" s="488"/>
      <c r="P68" s="497"/>
      <c r="Q68" s="488">
        <f t="shared" si="28"/>
        <v>0</v>
      </c>
      <c r="R68" s="497"/>
      <c r="S68" s="488"/>
      <c r="T68" s="497"/>
      <c r="U68" s="488"/>
      <c r="V68" s="497"/>
      <c r="W68" s="488"/>
      <c r="X68" s="497"/>
      <c r="Y68" s="488"/>
      <c r="Z68" s="497"/>
      <c r="AA68" s="488"/>
      <c r="AB68" s="497"/>
      <c r="AC68" s="488"/>
      <c r="AD68" s="497"/>
      <c r="AE68" s="488"/>
      <c r="AF68" s="497"/>
      <c r="AG68" s="488"/>
      <c r="AH68" s="497"/>
      <c r="AI68" s="488"/>
      <c r="AJ68" s="497"/>
      <c r="AK68" s="488"/>
      <c r="AL68" s="497"/>
      <c r="AM68" s="488"/>
      <c r="AN68" s="497"/>
      <c r="AO68" s="488"/>
      <c r="AP68" s="497"/>
      <c r="AQ68" s="488"/>
      <c r="AR68" s="497"/>
      <c r="AS68" s="488"/>
      <c r="AT68" s="497"/>
      <c r="AU68" s="488"/>
      <c r="AV68" s="497"/>
      <c r="AW68" s="488"/>
      <c r="AX68" s="497"/>
      <c r="AY68" s="488"/>
      <c r="AZ68" s="498"/>
      <c r="BA68" s="488"/>
      <c r="BB68" s="498"/>
      <c r="BC68" s="488"/>
      <c r="BD68" s="498"/>
      <c r="BE68" s="499"/>
      <c r="BF68" s="442"/>
      <c r="BG68" s="500"/>
    </row>
    <row r="69" spans="1:59" s="496" customFormat="1" ht="12.75" customHeight="1" x14ac:dyDescent="0.2">
      <c r="A69" s="472"/>
      <c r="B69" s="473"/>
      <c r="C69" s="472"/>
      <c r="D69" s="473"/>
      <c r="E69" s="474"/>
      <c r="F69" s="501"/>
      <c r="G69" s="502"/>
      <c r="H69" s="503"/>
      <c r="I69" s="503"/>
      <c r="J69" s="504"/>
      <c r="K69" s="505"/>
      <c r="L69" s="506"/>
      <c r="M69" s="505"/>
      <c r="N69" s="506"/>
      <c r="O69" s="505"/>
      <c r="P69" s="506"/>
      <c r="Q69" s="505"/>
      <c r="R69" s="506"/>
      <c r="S69" s="505"/>
      <c r="T69" s="506"/>
      <c r="U69" s="505"/>
      <c r="V69" s="506"/>
      <c r="W69" s="505"/>
      <c r="X69" s="506"/>
      <c r="Y69" s="505"/>
      <c r="Z69" s="506"/>
      <c r="AA69" s="505"/>
      <c r="AB69" s="506"/>
      <c r="AC69" s="505"/>
      <c r="AD69" s="506"/>
      <c r="AE69" s="505"/>
      <c r="AF69" s="506"/>
      <c r="AG69" s="505"/>
      <c r="AH69" s="506"/>
      <c r="AI69" s="505"/>
      <c r="AJ69" s="506"/>
      <c r="AK69" s="505"/>
      <c r="AL69" s="506"/>
      <c r="AM69" s="505"/>
      <c r="AN69" s="506"/>
      <c r="AO69" s="505"/>
      <c r="AP69" s="506"/>
      <c r="AQ69" s="505"/>
      <c r="AR69" s="506"/>
      <c r="AS69" s="505"/>
      <c r="AT69" s="506"/>
      <c r="AU69" s="505"/>
      <c r="AV69" s="506"/>
      <c r="AW69" s="505"/>
      <c r="AX69" s="506"/>
      <c r="AY69" s="505"/>
      <c r="AZ69" s="506"/>
      <c r="BA69" s="506"/>
      <c r="BB69" s="507"/>
      <c r="BC69" s="506"/>
      <c r="BD69" s="507"/>
      <c r="BE69" s="508"/>
      <c r="BF69" s="294"/>
      <c r="BG69" s="509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J68"/>
  <sheetViews>
    <sheetView zoomScaleNormal="100" workbookViewId="0">
      <pane xSplit="5" ySplit="1" topLeftCell="F2" activePane="bottomRight" state="frozen"/>
      <selection activeCell="E62" sqref="E62"/>
      <selection pane="topRight" activeCell="E62" sqref="E62"/>
      <selection pane="bottomLeft" activeCell="E62" sqref="E62"/>
      <selection pane="bottomRight" activeCell="J63" sqref="J63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24.42578125" style="54" customWidth="1"/>
    <col min="5" max="5" width="17.7109375" style="34" customWidth="1"/>
    <col min="6" max="6" width="24.85546875" style="46" hidden="1" customWidth="1"/>
    <col min="7" max="7" width="12.140625" style="7" customWidth="1"/>
    <col min="8" max="8" width="1.7109375" style="39" customWidth="1"/>
    <col min="9" max="9" width="10.42578125" style="7" customWidth="1"/>
    <col min="10" max="10" width="69.5703125" customWidth="1"/>
  </cols>
  <sheetData>
    <row r="1" spans="1:9" s="17" customFormat="1" ht="25.5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Startliste!E1</f>
        <v>Fornavn</v>
      </c>
      <c r="E1" s="112" t="str">
        <f>Startliste!F1</f>
        <v>Efternavn</v>
      </c>
      <c r="F1" s="112" t="str">
        <f>Startliste!G1</f>
        <v>Hest</v>
      </c>
      <c r="G1" s="389" t="s">
        <v>98</v>
      </c>
      <c r="H1" s="301"/>
      <c r="I1" s="389" t="s">
        <v>99</v>
      </c>
    </row>
    <row r="2" spans="1:9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463">
        <f>Startliste!E2</f>
        <v>0</v>
      </c>
      <c r="E2" s="464">
        <f>Startliste!F2</f>
        <v>0</v>
      </c>
      <c r="F2" s="465">
        <f>Startliste!G2</f>
        <v>0</v>
      </c>
      <c r="G2" s="493"/>
      <c r="H2" s="464"/>
      <c r="I2" s="510">
        <f t="shared" ref="I2:I33" si="0">IF(((15*(8-G2))&lt;0),0,IF(((15*(8-G2))&gt;100),100,(15*(8-G2))))</f>
        <v>100</v>
      </c>
    </row>
    <row r="3" spans="1:9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443">
        <f>Startliste!E3</f>
        <v>0</v>
      </c>
      <c r="E3" s="444">
        <f>Startliste!F3</f>
        <v>0</v>
      </c>
      <c r="F3" s="445">
        <f>Startliste!G3</f>
        <v>0</v>
      </c>
      <c r="G3" s="498"/>
      <c r="H3" s="444"/>
      <c r="I3" s="511">
        <f t="shared" si="0"/>
        <v>100</v>
      </c>
    </row>
    <row r="4" spans="1:9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443">
        <f>Startliste!E4</f>
        <v>0</v>
      </c>
      <c r="E4" s="444">
        <f>Startliste!F4</f>
        <v>0</v>
      </c>
      <c r="F4" s="445">
        <f>Startliste!G4</f>
        <v>0</v>
      </c>
      <c r="G4" s="498"/>
      <c r="H4" s="444"/>
      <c r="I4" s="511">
        <f t="shared" si="0"/>
        <v>100</v>
      </c>
    </row>
    <row r="5" spans="1:9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443">
        <f>Startliste!E5</f>
        <v>0</v>
      </c>
      <c r="E5" s="444">
        <f>Startliste!F5</f>
        <v>0</v>
      </c>
      <c r="F5" s="445">
        <f>Startliste!G5</f>
        <v>0</v>
      </c>
      <c r="G5" s="498"/>
      <c r="H5" s="444"/>
      <c r="I5" s="511">
        <f t="shared" si="0"/>
        <v>100</v>
      </c>
    </row>
    <row r="6" spans="1:9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443">
        <f>Startliste!E6</f>
        <v>0</v>
      </c>
      <c r="E6" s="444">
        <f>Startliste!F6</f>
        <v>0</v>
      </c>
      <c r="F6" s="445">
        <f>Startliste!G6</f>
        <v>0</v>
      </c>
      <c r="G6" s="498"/>
      <c r="H6" s="444"/>
      <c r="I6" s="511">
        <f t="shared" si="0"/>
        <v>100</v>
      </c>
    </row>
    <row r="7" spans="1:9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443">
        <f>Startliste!E7</f>
        <v>0</v>
      </c>
      <c r="E7" s="444">
        <f>Startliste!F7</f>
        <v>0</v>
      </c>
      <c r="F7" s="445">
        <f>Startliste!G7</f>
        <v>0</v>
      </c>
      <c r="G7" s="498"/>
      <c r="H7" s="444"/>
      <c r="I7" s="511">
        <f t="shared" si="0"/>
        <v>100</v>
      </c>
    </row>
    <row r="8" spans="1:9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443">
        <f>Startliste!E8</f>
        <v>0</v>
      </c>
      <c r="E8" s="444">
        <f>Startliste!F8</f>
        <v>0</v>
      </c>
      <c r="F8" s="445">
        <f>Startliste!G8</f>
        <v>0</v>
      </c>
      <c r="G8" s="498"/>
      <c r="H8" s="444"/>
      <c r="I8" s="511">
        <f t="shared" si="0"/>
        <v>100</v>
      </c>
    </row>
    <row r="9" spans="1:9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443">
        <f>Startliste!E9</f>
        <v>0</v>
      </c>
      <c r="E9" s="444">
        <f>Startliste!F9</f>
        <v>0</v>
      </c>
      <c r="F9" s="445">
        <f>Startliste!G9</f>
        <v>0</v>
      </c>
      <c r="G9" s="498"/>
      <c r="H9" s="444"/>
      <c r="I9" s="511">
        <f t="shared" si="0"/>
        <v>100</v>
      </c>
    </row>
    <row r="10" spans="1:9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443">
        <f>Startliste!E10</f>
        <v>0</v>
      </c>
      <c r="E10" s="444">
        <f>Startliste!F10</f>
        <v>0</v>
      </c>
      <c r="F10" s="445">
        <f>Startliste!G10</f>
        <v>0</v>
      </c>
      <c r="G10" s="498"/>
      <c r="H10" s="444"/>
      <c r="I10" s="511">
        <f t="shared" si="0"/>
        <v>100</v>
      </c>
    </row>
    <row r="11" spans="1:9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443">
        <f>Startliste!E11</f>
        <v>0</v>
      </c>
      <c r="E11" s="444">
        <f>Startliste!F11</f>
        <v>0</v>
      </c>
      <c r="F11" s="445">
        <f>Startliste!G11</f>
        <v>0</v>
      </c>
      <c r="G11" s="498"/>
      <c r="H11" s="444"/>
      <c r="I11" s="511">
        <f t="shared" si="0"/>
        <v>100</v>
      </c>
    </row>
    <row r="12" spans="1:9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443">
        <f>Startliste!E12</f>
        <v>0</v>
      </c>
      <c r="E12" s="444">
        <f>Startliste!F12</f>
        <v>0</v>
      </c>
      <c r="F12" s="445">
        <f>Startliste!G12</f>
        <v>0</v>
      </c>
      <c r="G12" s="498"/>
      <c r="H12" s="444"/>
      <c r="I12" s="511">
        <f t="shared" si="0"/>
        <v>100</v>
      </c>
    </row>
    <row r="13" spans="1:9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443">
        <f>Startliste!E13</f>
        <v>0</v>
      </c>
      <c r="E13" s="444">
        <f>Startliste!F13</f>
        <v>0</v>
      </c>
      <c r="F13" s="445">
        <f>Startliste!G13</f>
        <v>0</v>
      </c>
      <c r="G13" s="498"/>
      <c r="H13" s="444"/>
      <c r="I13" s="511">
        <f t="shared" si="0"/>
        <v>100</v>
      </c>
    </row>
    <row r="14" spans="1:9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443">
        <f>Startliste!E14</f>
        <v>0</v>
      </c>
      <c r="E14" s="444">
        <f>Startliste!F14</f>
        <v>0</v>
      </c>
      <c r="F14" s="445">
        <f>Startliste!G14</f>
        <v>0</v>
      </c>
      <c r="G14" s="498"/>
      <c r="H14" s="444"/>
      <c r="I14" s="511">
        <f t="shared" si="0"/>
        <v>100</v>
      </c>
    </row>
    <row r="15" spans="1:9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443">
        <f>Startliste!E15</f>
        <v>0</v>
      </c>
      <c r="E15" s="444">
        <f>Startliste!F15</f>
        <v>0</v>
      </c>
      <c r="F15" s="445">
        <f>Startliste!G15</f>
        <v>0</v>
      </c>
      <c r="G15" s="498"/>
      <c r="H15" s="444"/>
      <c r="I15" s="511">
        <f t="shared" si="0"/>
        <v>100</v>
      </c>
    </row>
    <row r="16" spans="1:9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443">
        <f>Startliste!E16</f>
        <v>0</v>
      </c>
      <c r="E16" s="444">
        <f>Startliste!F16</f>
        <v>0</v>
      </c>
      <c r="F16" s="445">
        <f>Startliste!G16</f>
        <v>0</v>
      </c>
      <c r="G16" s="498"/>
      <c r="H16" s="444"/>
      <c r="I16" s="511">
        <f t="shared" si="0"/>
        <v>100</v>
      </c>
    </row>
    <row r="17" spans="1:10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443">
        <f>Startliste!E17</f>
        <v>0</v>
      </c>
      <c r="E17" s="444">
        <f>Startliste!F17</f>
        <v>0</v>
      </c>
      <c r="F17" s="445">
        <f>Startliste!G17</f>
        <v>0</v>
      </c>
      <c r="G17" s="498"/>
      <c r="H17" s="444"/>
      <c r="I17" s="511">
        <f t="shared" si="0"/>
        <v>100</v>
      </c>
    </row>
    <row r="18" spans="1:10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443">
        <f>Startliste!E18</f>
        <v>0</v>
      </c>
      <c r="E18" s="444">
        <f>Startliste!F18</f>
        <v>0</v>
      </c>
      <c r="F18" s="445">
        <f>Startliste!G18</f>
        <v>0</v>
      </c>
      <c r="G18" s="498"/>
      <c r="H18" s="444"/>
      <c r="I18" s="511">
        <f t="shared" si="0"/>
        <v>100</v>
      </c>
    </row>
    <row r="19" spans="1:10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443">
        <f>Startliste!E19</f>
        <v>0</v>
      </c>
      <c r="E19" s="444">
        <f>Startliste!F19</f>
        <v>0</v>
      </c>
      <c r="F19" s="445">
        <f>Startliste!G19</f>
        <v>0</v>
      </c>
      <c r="G19" s="498"/>
      <c r="H19" s="444"/>
      <c r="I19" s="511">
        <f t="shared" si="0"/>
        <v>100</v>
      </c>
    </row>
    <row r="20" spans="1:10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443">
        <f>Startliste!E20</f>
        <v>0</v>
      </c>
      <c r="E20" s="444">
        <f>Startliste!F20</f>
        <v>0</v>
      </c>
      <c r="F20" s="445">
        <f>Startliste!G20</f>
        <v>0</v>
      </c>
      <c r="G20" s="498"/>
      <c r="H20" s="444"/>
      <c r="I20" s="511">
        <f t="shared" si="0"/>
        <v>100</v>
      </c>
    </row>
    <row r="21" spans="1:10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443">
        <f>Startliste!E21</f>
        <v>0</v>
      </c>
      <c r="E21" s="444">
        <f>Startliste!F21</f>
        <v>0</v>
      </c>
      <c r="F21" s="445">
        <f>Startliste!G21</f>
        <v>0</v>
      </c>
      <c r="G21" s="498"/>
      <c r="H21" s="444"/>
      <c r="I21" s="511">
        <f t="shared" si="0"/>
        <v>100</v>
      </c>
    </row>
    <row r="22" spans="1:10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443">
        <f>Startliste!E22</f>
        <v>0</v>
      </c>
      <c r="E22" s="444">
        <f>Startliste!F22</f>
        <v>0</v>
      </c>
      <c r="F22" s="445">
        <f>Startliste!G22</f>
        <v>0</v>
      </c>
      <c r="G22" s="498"/>
      <c r="H22" s="444"/>
      <c r="I22" s="511">
        <f t="shared" si="0"/>
        <v>100</v>
      </c>
    </row>
    <row r="23" spans="1:10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443">
        <f>Startliste!E23</f>
        <v>0</v>
      </c>
      <c r="E23" s="444">
        <f>Startliste!F23</f>
        <v>0</v>
      </c>
      <c r="F23" s="445">
        <f>Startliste!G23</f>
        <v>0</v>
      </c>
      <c r="G23" s="498"/>
      <c r="H23" s="444"/>
      <c r="I23" s="511">
        <f t="shared" si="0"/>
        <v>100</v>
      </c>
    </row>
    <row r="24" spans="1:10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443">
        <f>Startliste!E24</f>
        <v>0</v>
      </c>
      <c r="E24" s="444">
        <f>Startliste!F24</f>
        <v>0</v>
      </c>
      <c r="F24" s="445">
        <f>Startliste!G24</f>
        <v>0</v>
      </c>
      <c r="G24" s="498"/>
      <c r="H24" s="444"/>
      <c r="I24" s="511">
        <f t="shared" si="0"/>
        <v>100</v>
      </c>
    </row>
    <row r="25" spans="1:10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443">
        <f>Startliste!E25</f>
        <v>0</v>
      </c>
      <c r="E25" s="444">
        <f>Startliste!F25</f>
        <v>0</v>
      </c>
      <c r="F25" s="445">
        <f>Startliste!G25</f>
        <v>0</v>
      </c>
      <c r="G25" s="498"/>
      <c r="H25" s="444"/>
      <c r="I25" s="511">
        <f t="shared" si="0"/>
        <v>100</v>
      </c>
      <c r="J25" s="650"/>
    </row>
    <row r="26" spans="1:10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443">
        <f>Startliste!E26</f>
        <v>0</v>
      </c>
      <c r="E26" s="444">
        <f>Startliste!F26</f>
        <v>0</v>
      </c>
      <c r="F26" s="445">
        <f>Startliste!G26</f>
        <v>0</v>
      </c>
      <c r="G26" s="498"/>
      <c r="H26" s="444"/>
      <c r="I26" s="511">
        <f t="shared" si="0"/>
        <v>100</v>
      </c>
    </row>
    <row r="27" spans="1:10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443">
        <f>Startliste!E27</f>
        <v>0</v>
      </c>
      <c r="E27" s="444">
        <f>Startliste!F27</f>
        <v>0</v>
      </c>
      <c r="F27" s="445">
        <f>Startliste!G27</f>
        <v>0</v>
      </c>
      <c r="G27" s="498"/>
      <c r="H27" s="444"/>
      <c r="I27" s="511">
        <f t="shared" si="0"/>
        <v>100</v>
      </c>
    </row>
    <row r="28" spans="1:10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443">
        <f>Startliste!E28</f>
        <v>0</v>
      </c>
      <c r="E28" s="444">
        <f>Startliste!F28</f>
        <v>0</v>
      </c>
      <c r="F28" s="445">
        <f>Startliste!G28</f>
        <v>0</v>
      </c>
      <c r="G28" s="498"/>
      <c r="H28" s="444"/>
      <c r="I28" s="511">
        <f t="shared" si="0"/>
        <v>100</v>
      </c>
    </row>
    <row r="29" spans="1:10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443">
        <f>Startliste!E29</f>
        <v>0</v>
      </c>
      <c r="E29" s="444">
        <f>Startliste!F29</f>
        <v>0</v>
      </c>
      <c r="F29" s="445">
        <f>Startliste!G29</f>
        <v>0</v>
      </c>
      <c r="G29" s="498"/>
      <c r="H29" s="444"/>
      <c r="I29" s="511">
        <f t="shared" si="0"/>
        <v>100</v>
      </c>
    </row>
    <row r="30" spans="1:10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443">
        <f>Startliste!E30</f>
        <v>0</v>
      </c>
      <c r="E30" s="444">
        <f>Startliste!F30</f>
        <v>0</v>
      </c>
      <c r="F30" s="445">
        <f>Startliste!G30</f>
        <v>0</v>
      </c>
      <c r="G30" s="498"/>
      <c r="H30" s="444"/>
      <c r="I30" s="511">
        <f t="shared" si="0"/>
        <v>100</v>
      </c>
    </row>
    <row r="31" spans="1:10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443">
        <f>Startliste!E31</f>
        <v>0</v>
      </c>
      <c r="E31" s="444">
        <f>Startliste!F31</f>
        <v>0</v>
      </c>
      <c r="F31" s="445">
        <f>Startliste!G31</f>
        <v>0</v>
      </c>
      <c r="G31" s="498"/>
      <c r="H31" s="444"/>
      <c r="I31" s="511">
        <f t="shared" si="0"/>
        <v>100</v>
      </c>
    </row>
    <row r="32" spans="1:10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443">
        <f>Startliste!E32</f>
        <v>0</v>
      </c>
      <c r="E32" s="444">
        <f>Startliste!F32</f>
        <v>0</v>
      </c>
      <c r="F32" s="445">
        <f>Startliste!G32</f>
        <v>0</v>
      </c>
      <c r="G32" s="498"/>
      <c r="H32" s="444"/>
      <c r="I32" s="511">
        <f t="shared" si="0"/>
        <v>100</v>
      </c>
    </row>
    <row r="33" spans="1:10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443">
        <f>Startliste!E33</f>
        <v>0</v>
      </c>
      <c r="E33" s="444">
        <f>Startliste!F33</f>
        <v>0</v>
      </c>
      <c r="F33" s="445">
        <f>Startliste!G33</f>
        <v>0</v>
      </c>
      <c r="G33" s="498"/>
      <c r="H33" s="444"/>
      <c r="I33" s="511">
        <f t="shared" si="0"/>
        <v>100</v>
      </c>
      <c r="J33" s="650"/>
    </row>
    <row r="34" spans="1:10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443">
        <f>Startliste!E34</f>
        <v>0</v>
      </c>
      <c r="E34" s="444">
        <f>Startliste!F34</f>
        <v>0</v>
      </c>
      <c r="F34" s="445">
        <f>Startliste!G34</f>
        <v>0</v>
      </c>
      <c r="G34" s="498"/>
      <c r="H34" s="444"/>
      <c r="I34" s="511">
        <f t="shared" ref="I34:I59" si="1">IF(((15*(8-G34))&lt;0),0,IF(((15*(8-G34))&gt;100),100,(15*(8-G34))))</f>
        <v>100</v>
      </c>
    </row>
    <row r="35" spans="1:10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443">
        <f>Startliste!E35</f>
        <v>0</v>
      </c>
      <c r="E35" s="444">
        <f>Startliste!F35</f>
        <v>0</v>
      </c>
      <c r="F35" s="445">
        <f>Startliste!G35</f>
        <v>0</v>
      </c>
      <c r="G35" s="498"/>
      <c r="H35" s="444"/>
      <c r="I35" s="511">
        <f t="shared" si="1"/>
        <v>100</v>
      </c>
    </row>
    <row r="36" spans="1:10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443">
        <f>Startliste!E36</f>
        <v>0</v>
      </c>
      <c r="E36" s="444">
        <f>Startliste!F36</f>
        <v>0</v>
      </c>
      <c r="F36" s="445">
        <f>Startliste!G36</f>
        <v>0</v>
      </c>
      <c r="G36" s="498"/>
      <c r="H36" s="444"/>
      <c r="I36" s="511">
        <f t="shared" si="1"/>
        <v>100</v>
      </c>
    </row>
    <row r="37" spans="1:10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443">
        <f>Startliste!E37</f>
        <v>0</v>
      </c>
      <c r="E37" s="444">
        <f>Startliste!F37</f>
        <v>0</v>
      </c>
      <c r="F37" s="445">
        <f>Startliste!G37</f>
        <v>0</v>
      </c>
      <c r="G37" s="498"/>
      <c r="H37" s="444"/>
      <c r="I37" s="511">
        <f t="shared" si="1"/>
        <v>100</v>
      </c>
    </row>
    <row r="38" spans="1:10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443">
        <f>Startliste!E38</f>
        <v>0</v>
      </c>
      <c r="E38" s="444">
        <f>Startliste!F38</f>
        <v>0</v>
      </c>
      <c r="F38" s="445">
        <f>Startliste!G38</f>
        <v>0</v>
      </c>
      <c r="G38" s="498"/>
      <c r="H38" s="444"/>
      <c r="I38" s="511">
        <f t="shared" si="1"/>
        <v>100</v>
      </c>
    </row>
    <row r="39" spans="1:10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443">
        <f>Startliste!E39</f>
        <v>0</v>
      </c>
      <c r="E39" s="444">
        <f>Startliste!F39</f>
        <v>0</v>
      </c>
      <c r="F39" s="445">
        <f>Startliste!G39</f>
        <v>0</v>
      </c>
      <c r="G39" s="498"/>
      <c r="H39" s="444"/>
      <c r="I39" s="511">
        <f t="shared" si="1"/>
        <v>100</v>
      </c>
    </row>
    <row r="40" spans="1:10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443">
        <f>Startliste!E40</f>
        <v>0</v>
      </c>
      <c r="E40" s="444">
        <f>Startliste!F40</f>
        <v>0</v>
      </c>
      <c r="F40" s="445">
        <f>Startliste!G40</f>
        <v>0</v>
      </c>
      <c r="G40" s="498"/>
      <c r="H40" s="444"/>
      <c r="I40" s="511">
        <f t="shared" si="1"/>
        <v>100</v>
      </c>
    </row>
    <row r="41" spans="1:10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443">
        <f>Startliste!E41</f>
        <v>0</v>
      </c>
      <c r="E41" s="444">
        <f>Startliste!F41</f>
        <v>0</v>
      </c>
      <c r="F41" s="445">
        <f>Startliste!G41</f>
        <v>0</v>
      </c>
      <c r="G41" s="498"/>
      <c r="H41" s="444"/>
      <c r="I41" s="511">
        <f t="shared" si="1"/>
        <v>100</v>
      </c>
    </row>
    <row r="42" spans="1:10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443">
        <f>Startliste!E42</f>
        <v>0</v>
      </c>
      <c r="E42" s="444">
        <f>Startliste!F42</f>
        <v>0</v>
      </c>
      <c r="F42" s="445">
        <f>Startliste!G42</f>
        <v>0</v>
      </c>
      <c r="G42" s="498"/>
      <c r="H42" s="444"/>
      <c r="I42" s="511">
        <f t="shared" si="1"/>
        <v>100</v>
      </c>
    </row>
    <row r="43" spans="1:10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443">
        <f>Startliste!E43</f>
        <v>0</v>
      </c>
      <c r="E43" s="444">
        <f>Startliste!F43</f>
        <v>0</v>
      </c>
      <c r="F43" s="445">
        <f>Startliste!G43</f>
        <v>0</v>
      </c>
      <c r="G43" s="498"/>
      <c r="H43" s="444"/>
      <c r="I43" s="511">
        <f t="shared" si="1"/>
        <v>100</v>
      </c>
    </row>
    <row r="44" spans="1:10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443">
        <f>Startliste!E44</f>
        <v>0</v>
      </c>
      <c r="E44" s="444">
        <f>Startliste!F44</f>
        <v>0</v>
      </c>
      <c r="F44" s="445">
        <f>Startliste!G44</f>
        <v>0</v>
      </c>
      <c r="G44" s="498"/>
      <c r="H44" s="444"/>
      <c r="I44" s="511">
        <f t="shared" si="1"/>
        <v>100</v>
      </c>
    </row>
    <row r="45" spans="1:10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443">
        <f>Startliste!E45</f>
        <v>0</v>
      </c>
      <c r="E45" s="444">
        <f>Startliste!F45</f>
        <v>0</v>
      </c>
      <c r="F45" s="445">
        <f>Startliste!G45</f>
        <v>0</v>
      </c>
      <c r="G45" s="498"/>
      <c r="H45" s="444"/>
      <c r="I45" s="511">
        <f t="shared" si="1"/>
        <v>100</v>
      </c>
    </row>
    <row r="46" spans="1:10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443">
        <f>Startliste!E46</f>
        <v>0</v>
      </c>
      <c r="E46" s="444">
        <f>Startliste!F46</f>
        <v>0</v>
      </c>
      <c r="F46" s="445">
        <f>Startliste!G46</f>
        <v>0</v>
      </c>
      <c r="G46" s="498"/>
      <c r="H46" s="444"/>
      <c r="I46" s="511">
        <f t="shared" si="1"/>
        <v>100</v>
      </c>
      <c r="J46" s="650"/>
    </row>
    <row r="47" spans="1:10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443">
        <f>Startliste!E47</f>
        <v>0</v>
      </c>
      <c r="E47" s="444">
        <f>Startliste!F47</f>
        <v>0</v>
      </c>
      <c r="F47" s="445">
        <f>Startliste!G47</f>
        <v>0</v>
      </c>
      <c r="G47" s="498"/>
      <c r="H47" s="444"/>
      <c r="I47" s="511">
        <f t="shared" si="1"/>
        <v>100</v>
      </c>
    </row>
    <row r="48" spans="1:10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443">
        <f>Startliste!E48</f>
        <v>0</v>
      </c>
      <c r="E48" s="444">
        <f>Startliste!F48</f>
        <v>0</v>
      </c>
      <c r="F48" s="445">
        <f>Startliste!G48</f>
        <v>0</v>
      </c>
      <c r="G48" s="498"/>
      <c r="H48" s="444"/>
      <c r="I48" s="511">
        <f t="shared" si="1"/>
        <v>100</v>
      </c>
    </row>
    <row r="49" spans="1:9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443">
        <f>Startliste!E49</f>
        <v>0</v>
      </c>
      <c r="E49" s="444">
        <f>Startliste!F49</f>
        <v>0</v>
      </c>
      <c r="F49" s="445">
        <f>Startliste!G49</f>
        <v>0</v>
      </c>
      <c r="G49" s="557"/>
      <c r="H49" s="444"/>
      <c r="I49" s="511">
        <f t="shared" si="1"/>
        <v>100</v>
      </c>
    </row>
    <row r="50" spans="1:9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443">
        <f>Startliste!E50</f>
        <v>0</v>
      </c>
      <c r="E50" s="444">
        <f>Startliste!F50</f>
        <v>0</v>
      </c>
      <c r="F50" s="445">
        <f>Startliste!G50</f>
        <v>0</v>
      </c>
      <c r="G50" s="498"/>
      <c r="H50" s="444"/>
      <c r="I50" s="511">
        <f t="shared" si="1"/>
        <v>100</v>
      </c>
    </row>
    <row r="51" spans="1:9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443">
        <f>Startliste!E51</f>
        <v>0</v>
      </c>
      <c r="E51" s="444">
        <f>Startliste!F51</f>
        <v>0</v>
      </c>
      <c r="F51" s="445">
        <f>Startliste!G51</f>
        <v>0</v>
      </c>
      <c r="G51" s="498"/>
      <c r="H51" s="444"/>
      <c r="I51" s="511">
        <f t="shared" si="1"/>
        <v>100</v>
      </c>
    </row>
    <row r="52" spans="1:9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443">
        <f>Startliste!E52</f>
        <v>0</v>
      </c>
      <c r="E52" s="444">
        <f>Startliste!F52</f>
        <v>0</v>
      </c>
      <c r="F52" s="445">
        <f>Startliste!G52</f>
        <v>0</v>
      </c>
      <c r="G52" s="498"/>
      <c r="H52" s="444"/>
      <c r="I52" s="511">
        <f t="shared" si="1"/>
        <v>100</v>
      </c>
    </row>
    <row r="53" spans="1:9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443">
        <f>Startliste!E53</f>
        <v>0</v>
      </c>
      <c r="E53" s="444">
        <f>Startliste!F53</f>
        <v>0</v>
      </c>
      <c r="F53" s="445">
        <f>Startliste!G53</f>
        <v>0</v>
      </c>
      <c r="G53" s="498"/>
      <c r="H53" s="444"/>
      <c r="I53" s="511">
        <f t="shared" si="1"/>
        <v>100</v>
      </c>
    </row>
    <row r="54" spans="1:9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443">
        <f>Startliste!E54</f>
        <v>0</v>
      </c>
      <c r="E54" s="444">
        <f>Startliste!F54</f>
        <v>0</v>
      </c>
      <c r="F54" s="445">
        <f>Startliste!G54</f>
        <v>0</v>
      </c>
      <c r="G54" s="498"/>
      <c r="H54" s="444"/>
      <c r="I54" s="511">
        <f t="shared" si="1"/>
        <v>100</v>
      </c>
    </row>
    <row r="55" spans="1:9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443">
        <f>Startliste!E55</f>
        <v>0</v>
      </c>
      <c r="E55" s="444">
        <f>Startliste!F55</f>
        <v>0</v>
      </c>
      <c r="F55" s="445">
        <f>Startliste!G55</f>
        <v>0</v>
      </c>
      <c r="G55" s="498"/>
      <c r="H55" s="444"/>
      <c r="I55" s="511">
        <f t="shared" si="1"/>
        <v>100</v>
      </c>
    </row>
    <row r="56" spans="1:9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443">
        <f>Startliste!E56</f>
        <v>0</v>
      </c>
      <c r="E56" s="444">
        <f>Startliste!F56</f>
        <v>0</v>
      </c>
      <c r="F56" s="445">
        <f>Startliste!G56</f>
        <v>0</v>
      </c>
      <c r="G56" s="498"/>
      <c r="H56" s="444"/>
      <c r="I56" s="511">
        <f t="shared" si="1"/>
        <v>100</v>
      </c>
    </row>
    <row r="57" spans="1:9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443">
        <f>Startliste!E57</f>
        <v>0</v>
      </c>
      <c r="E57" s="444">
        <f>Startliste!F57</f>
        <v>0</v>
      </c>
      <c r="F57" s="445">
        <f>Startliste!G57</f>
        <v>0</v>
      </c>
      <c r="G57" s="498"/>
      <c r="H57" s="444"/>
      <c r="I57" s="511">
        <f t="shared" si="1"/>
        <v>100</v>
      </c>
    </row>
    <row r="58" spans="1:9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443">
        <f>Startliste!E58</f>
        <v>0</v>
      </c>
      <c r="E58" s="444">
        <f>Startliste!F58</f>
        <v>0</v>
      </c>
      <c r="F58" s="445">
        <f>Startliste!G58</f>
        <v>0</v>
      </c>
      <c r="G58" s="498"/>
      <c r="H58" s="444"/>
      <c r="I58" s="511">
        <f t="shared" si="1"/>
        <v>100</v>
      </c>
    </row>
    <row r="59" spans="1:9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443">
        <f>Startliste!E59</f>
        <v>0</v>
      </c>
      <c r="E59" s="444">
        <f>Startliste!F59</f>
        <v>0</v>
      </c>
      <c r="F59" s="445">
        <f>Startliste!G59</f>
        <v>0</v>
      </c>
      <c r="G59" s="498"/>
      <c r="H59" s="444"/>
      <c r="I59" s="511">
        <f t="shared" si="1"/>
        <v>100</v>
      </c>
    </row>
    <row r="60" spans="1:9" ht="12.75" customHeight="1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443">
        <f>Startliste!E60</f>
        <v>0</v>
      </c>
      <c r="E60" s="444">
        <f>Startliste!F60</f>
        <v>0</v>
      </c>
      <c r="F60" s="445">
        <f>Startliste!G60</f>
        <v>0</v>
      </c>
      <c r="G60" s="498"/>
      <c r="H60" s="444"/>
      <c r="I60" s="511">
        <f t="shared" ref="I60:I67" si="2">IF(((15*(8-G60))&lt;0),0,IF(((15*(8-G60))&gt;100),100,(15*(8-G60))))</f>
        <v>100</v>
      </c>
    </row>
    <row r="61" spans="1:9" ht="12.75" customHeight="1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443">
        <f>Startliste!E61</f>
        <v>0</v>
      </c>
      <c r="E61" s="444">
        <f>Startliste!F61</f>
        <v>0</v>
      </c>
      <c r="F61" s="445">
        <f>Startliste!G61</f>
        <v>0</v>
      </c>
      <c r="G61" s="498"/>
      <c r="H61" s="444"/>
      <c r="I61" s="511">
        <f t="shared" si="2"/>
        <v>100</v>
      </c>
    </row>
    <row r="62" spans="1:9" ht="12.75" customHeight="1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443">
        <f>Startliste!E62</f>
        <v>0</v>
      </c>
      <c r="E62" s="444">
        <f>Startliste!F62</f>
        <v>0</v>
      </c>
      <c r="F62" s="445">
        <f>Startliste!G62</f>
        <v>0</v>
      </c>
      <c r="G62" s="498"/>
      <c r="H62" s="444"/>
      <c r="I62" s="511">
        <f t="shared" si="2"/>
        <v>100</v>
      </c>
    </row>
    <row r="63" spans="1:9" ht="12.75" customHeight="1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443">
        <f>Startliste!E63</f>
        <v>0</v>
      </c>
      <c r="E63" s="444">
        <f>Startliste!F63</f>
        <v>0</v>
      </c>
      <c r="F63" s="445">
        <f>Startliste!G63</f>
        <v>0</v>
      </c>
      <c r="G63" s="498"/>
      <c r="H63" s="444"/>
      <c r="I63" s="511">
        <f t="shared" si="2"/>
        <v>100</v>
      </c>
    </row>
    <row r="64" spans="1:9" ht="12.75" customHeight="1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443">
        <f>Startliste!E64</f>
        <v>0</v>
      </c>
      <c r="E64" s="444">
        <f>Startliste!F64</f>
        <v>0</v>
      </c>
      <c r="F64" s="445">
        <f>Startliste!G64</f>
        <v>0</v>
      </c>
      <c r="G64" s="498"/>
      <c r="H64" s="444"/>
      <c r="I64" s="511">
        <f t="shared" si="2"/>
        <v>100</v>
      </c>
    </row>
    <row r="65" spans="1:9" ht="12.75" customHeight="1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443">
        <f>Startliste!E65</f>
        <v>0</v>
      </c>
      <c r="E65" s="444">
        <f>Startliste!F65</f>
        <v>0</v>
      </c>
      <c r="F65" s="445">
        <f>Startliste!G65</f>
        <v>0</v>
      </c>
      <c r="G65" s="498"/>
      <c r="H65" s="444"/>
      <c r="I65" s="511">
        <f t="shared" si="2"/>
        <v>100</v>
      </c>
    </row>
    <row r="66" spans="1:9" ht="12.75" customHeight="1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443">
        <f>Startliste!E66</f>
        <v>0</v>
      </c>
      <c r="E66" s="444">
        <f>Startliste!F66</f>
        <v>0</v>
      </c>
      <c r="F66" s="445">
        <f>Startliste!G66</f>
        <v>0</v>
      </c>
      <c r="G66" s="498"/>
      <c r="H66" s="444"/>
      <c r="I66" s="511">
        <f t="shared" si="2"/>
        <v>100</v>
      </c>
    </row>
    <row r="67" spans="1:9" ht="12.75" customHeight="1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443">
        <f>Startliste!E67</f>
        <v>0</v>
      </c>
      <c r="E67" s="444">
        <f>Startliste!F67</f>
        <v>0</v>
      </c>
      <c r="F67" s="445">
        <f>Startliste!G67</f>
        <v>0</v>
      </c>
      <c r="G67" s="498"/>
      <c r="H67" s="444"/>
      <c r="I67" s="511">
        <f t="shared" si="2"/>
        <v>100</v>
      </c>
    </row>
    <row r="68" spans="1:9" ht="12.75" customHeight="1" x14ac:dyDescent="0.2">
      <c r="A68" s="442"/>
      <c r="B68" s="443"/>
      <c r="C68" s="442"/>
      <c r="D68" s="443"/>
      <c r="E68" s="444"/>
      <c r="F68" s="445"/>
      <c r="G68" s="498"/>
      <c r="H68" s="444"/>
      <c r="I68" s="511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A1:AB70"/>
  <sheetViews>
    <sheetView workbookViewId="0">
      <pane xSplit="5" ySplit="1" topLeftCell="G11" activePane="bottomRight" state="frozen"/>
      <selection activeCell="E62" sqref="E62"/>
      <selection pane="topRight" activeCell="E62" sqref="E62"/>
      <selection pane="bottomLeft" activeCell="E62" sqref="E62"/>
      <selection pane="bottomRight" activeCell="Z51" sqref="Z51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15.7109375" style="54" customWidth="1"/>
    <col min="5" max="5" width="15.7109375" style="34" customWidth="1"/>
    <col min="6" max="6" width="23.28515625" style="46" hidden="1" customWidth="1"/>
    <col min="7" max="7" width="9.7109375" style="8" customWidth="1"/>
    <col min="8" max="8" width="5" style="21" customWidth="1"/>
    <col min="9" max="9" width="10.7109375" style="8" customWidth="1"/>
    <col min="10" max="10" width="5.28515625" style="21" customWidth="1"/>
    <col min="11" max="11" width="10.7109375" style="8" customWidth="1"/>
    <col min="12" max="12" width="5.28515625" style="21" customWidth="1"/>
    <col min="13" max="13" width="10.7109375" style="8" customWidth="1"/>
    <col min="14" max="14" width="5.140625" style="21" customWidth="1"/>
    <col min="15" max="15" width="10.7109375" style="8" customWidth="1"/>
    <col min="16" max="16" width="5.5703125" style="21" customWidth="1"/>
    <col min="17" max="17" width="8.7109375" style="8" customWidth="1"/>
    <col min="18" max="18" width="9.7109375" style="8" customWidth="1"/>
    <col min="19" max="19" width="2.28515625" style="45" hidden="1" customWidth="1"/>
    <col min="20" max="22" width="1.85546875" style="45" hidden="1" customWidth="1"/>
    <col min="23" max="23" width="2.28515625" style="45" hidden="1" customWidth="1"/>
    <col min="24" max="24" width="7.7109375" style="618" customWidth="1"/>
    <col min="25" max="25" width="1.7109375" style="39" customWidth="1"/>
    <col min="26" max="26" width="10.28515625" style="8" customWidth="1"/>
    <col min="28" max="28" width="47.7109375" bestFit="1" customWidth="1"/>
  </cols>
  <sheetData>
    <row r="1" spans="1:28" s="306" customFormat="1" ht="25.5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Startliste!E1</f>
        <v>Fornavn</v>
      </c>
      <c r="E1" s="112" t="str">
        <f>Startliste!F1</f>
        <v>Efternavn</v>
      </c>
      <c r="F1" s="112" t="str">
        <f>Startliste!G1</f>
        <v>Hest</v>
      </c>
      <c r="G1" s="346" t="s">
        <v>58</v>
      </c>
      <c r="H1" s="682" t="s">
        <v>59</v>
      </c>
      <c r="I1" s="346" t="s">
        <v>60</v>
      </c>
      <c r="J1" s="682" t="s">
        <v>59</v>
      </c>
      <c r="K1" s="346" t="s">
        <v>61</v>
      </c>
      <c r="L1" s="682" t="s">
        <v>59</v>
      </c>
      <c r="M1" s="346" t="s">
        <v>62</v>
      </c>
      <c r="N1" s="682" t="s">
        <v>59</v>
      </c>
      <c r="O1" s="346" t="s">
        <v>63</v>
      </c>
      <c r="P1" s="682" t="s">
        <v>59</v>
      </c>
      <c r="Q1" s="346" t="s">
        <v>64</v>
      </c>
      <c r="R1" s="346" t="s">
        <v>65</v>
      </c>
      <c r="S1" s="696" t="s">
        <v>66</v>
      </c>
      <c r="T1" s="696"/>
      <c r="U1" s="696"/>
      <c r="V1" s="696"/>
      <c r="W1" s="696"/>
      <c r="X1" s="347" t="s">
        <v>67</v>
      </c>
      <c r="Y1" s="301"/>
      <c r="Z1" s="346" t="s">
        <v>68</v>
      </c>
      <c r="AB1" s="687" t="s">
        <v>262</v>
      </c>
    </row>
    <row r="2" spans="1:28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463">
        <f>Startliste!E2</f>
        <v>0</v>
      </c>
      <c r="E2" s="464">
        <f>Startliste!F2</f>
        <v>0</v>
      </c>
      <c r="F2" s="465">
        <f>Startliste!G2</f>
        <v>0</v>
      </c>
      <c r="G2" s="512"/>
      <c r="H2" s="616"/>
      <c r="I2" s="512"/>
      <c r="J2" s="616"/>
      <c r="K2" s="512"/>
      <c r="L2" s="616"/>
      <c r="M2" s="390">
        <v>10</v>
      </c>
      <c r="N2" s="391"/>
      <c r="O2" s="392">
        <v>0</v>
      </c>
      <c r="P2" s="391"/>
      <c r="Q2" s="518">
        <f t="shared" ref="Q2:Q33" si="0">(((((G2+I2)+K2)+M2)+O2)-MAX(G2:P2))-MIN(G2:P2)</f>
        <v>0</v>
      </c>
      <c r="R2" s="519">
        <f t="shared" ref="R2:R33" si="1">IF((((24-Q2)*5)&lt;0),0,((24-Q2)*5))</f>
        <v>120</v>
      </c>
      <c r="S2" s="520">
        <f t="shared" ref="S2:S33" si="2">N(ISBLANK(H2))</f>
        <v>1</v>
      </c>
      <c r="T2" s="520">
        <f t="shared" ref="T2:T33" si="3">N(ISBLANK(J2))</f>
        <v>1</v>
      </c>
      <c r="U2" s="520">
        <f t="shared" ref="U2:U33" si="4">N(ISBLANK(L2))</f>
        <v>1</v>
      </c>
      <c r="V2" s="520">
        <f t="shared" ref="V2:V33" si="5">N(ISBLANK(N2))</f>
        <v>1</v>
      </c>
      <c r="W2" s="520">
        <f t="shared" ref="W2:W33" si="6">N(ISBLANK(P2))</f>
        <v>1</v>
      </c>
      <c r="X2" s="476">
        <f>IF((SUM(S2:W2)&gt;3),0,100)</f>
        <v>0</v>
      </c>
      <c r="Y2" s="493"/>
      <c r="Z2" s="519">
        <f t="shared" ref="Z2:Z33" si="7">IF(((R2+X2)&gt;100),100,(R2+X2))</f>
        <v>100</v>
      </c>
    </row>
    <row r="3" spans="1:28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443">
        <f>Startliste!E3</f>
        <v>0</v>
      </c>
      <c r="E3" s="444">
        <f>Startliste!F3</f>
        <v>0</v>
      </c>
      <c r="F3" s="445">
        <f>Startliste!G3</f>
        <v>0</v>
      </c>
      <c r="G3" s="515"/>
      <c r="H3" s="516"/>
      <c r="I3" s="516"/>
      <c r="J3" s="516"/>
      <c r="K3" s="516"/>
      <c r="L3" s="516"/>
      <c r="M3" s="390">
        <v>10</v>
      </c>
      <c r="N3" s="391"/>
      <c r="O3" s="392">
        <v>0</v>
      </c>
      <c r="P3" s="391"/>
      <c r="Q3" s="521">
        <f t="shared" si="0"/>
        <v>0</v>
      </c>
      <c r="R3" s="521">
        <f t="shared" si="1"/>
        <v>120</v>
      </c>
      <c r="S3" s="522">
        <f t="shared" si="2"/>
        <v>1</v>
      </c>
      <c r="T3" s="522">
        <f t="shared" si="3"/>
        <v>1</v>
      </c>
      <c r="U3" s="522">
        <f t="shared" si="4"/>
        <v>1</v>
      </c>
      <c r="V3" s="522">
        <f t="shared" si="5"/>
        <v>1</v>
      </c>
      <c r="W3" s="522">
        <f t="shared" si="6"/>
        <v>1</v>
      </c>
      <c r="X3" s="476">
        <f t="shared" ref="X3:X66" si="8">IF((SUM(S3:W3)&gt;3),0,100)</f>
        <v>0</v>
      </c>
      <c r="Y3" s="498"/>
      <c r="Z3" s="521">
        <f t="shared" si="7"/>
        <v>100</v>
      </c>
    </row>
    <row r="4" spans="1:28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443">
        <f>Startliste!E4</f>
        <v>0</v>
      </c>
      <c r="E4" s="444">
        <f>Startliste!F4</f>
        <v>0</v>
      </c>
      <c r="F4" s="445">
        <f>Startliste!G4</f>
        <v>0</v>
      </c>
      <c r="G4" s="515"/>
      <c r="H4" s="516"/>
      <c r="I4" s="516"/>
      <c r="J4" s="516"/>
      <c r="K4" s="516"/>
      <c r="L4" s="516"/>
      <c r="M4" s="390">
        <v>10</v>
      </c>
      <c r="N4" s="391"/>
      <c r="O4" s="392">
        <v>0</v>
      </c>
      <c r="P4" s="391"/>
      <c r="Q4" s="521">
        <f t="shared" si="0"/>
        <v>0</v>
      </c>
      <c r="R4" s="521">
        <f t="shared" si="1"/>
        <v>120</v>
      </c>
      <c r="S4" s="522">
        <f t="shared" si="2"/>
        <v>1</v>
      </c>
      <c r="T4" s="522">
        <f t="shared" si="3"/>
        <v>1</v>
      </c>
      <c r="U4" s="522">
        <f t="shared" si="4"/>
        <v>1</v>
      </c>
      <c r="V4" s="522">
        <f t="shared" si="5"/>
        <v>1</v>
      </c>
      <c r="W4" s="522">
        <f t="shared" si="6"/>
        <v>1</v>
      </c>
      <c r="X4" s="476">
        <f t="shared" si="8"/>
        <v>0</v>
      </c>
      <c r="Y4" s="498"/>
      <c r="Z4" s="521">
        <f t="shared" si="7"/>
        <v>100</v>
      </c>
    </row>
    <row r="5" spans="1:28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443">
        <f>Startliste!E5</f>
        <v>0</v>
      </c>
      <c r="E5" s="444">
        <f>Startliste!F5</f>
        <v>0</v>
      </c>
      <c r="F5" s="445">
        <f>Startliste!G5</f>
        <v>0</v>
      </c>
      <c r="G5" s="515"/>
      <c r="H5" s="516"/>
      <c r="I5" s="516"/>
      <c r="J5" s="616"/>
      <c r="K5" s="516"/>
      <c r="L5" s="616"/>
      <c r="M5" s="390">
        <v>10</v>
      </c>
      <c r="N5" s="391"/>
      <c r="O5" s="392">
        <v>0</v>
      </c>
      <c r="P5" s="391"/>
      <c r="Q5" s="521">
        <f t="shared" si="0"/>
        <v>0</v>
      </c>
      <c r="R5" s="521">
        <f t="shared" si="1"/>
        <v>120</v>
      </c>
      <c r="S5" s="522">
        <f t="shared" si="2"/>
        <v>1</v>
      </c>
      <c r="T5" s="522">
        <f t="shared" si="3"/>
        <v>1</v>
      </c>
      <c r="U5" s="522">
        <f t="shared" si="4"/>
        <v>1</v>
      </c>
      <c r="V5" s="522">
        <f t="shared" si="5"/>
        <v>1</v>
      </c>
      <c r="W5" s="522">
        <f t="shared" si="6"/>
        <v>1</v>
      </c>
      <c r="X5" s="476">
        <f t="shared" si="8"/>
        <v>0</v>
      </c>
      <c r="Y5" s="498"/>
      <c r="Z5" s="521">
        <f t="shared" si="7"/>
        <v>100</v>
      </c>
    </row>
    <row r="6" spans="1:28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443">
        <f>Startliste!E6</f>
        <v>0</v>
      </c>
      <c r="E6" s="444">
        <f>Startliste!F6</f>
        <v>0</v>
      </c>
      <c r="F6" s="445">
        <f>Startliste!G6</f>
        <v>0</v>
      </c>
      <c r="G6" s="515"/>
      <c r="H6" s="616"/>
      <c r="I6" s="516"/>
      <c r="J6" s="616"/>
      <c r="K6" s="516"/>
      <c r="L6" s="616"/>
      <c r="M6" s="390">
        <v>10</v>
      </c>
      <c r="N6" s="391"/>
      <c r="O6" s="392">
        <v>0</v>
      </c>
      <c r="P6" s="391"/>
      <c r="Q6" s="521">
        <f t="shared" si="0"/>
        <v>0</v>
      </c>
      <c r="R6" s="521">
        <f t="shared" si="1"/>
        <v>120</v>
      </c>
      <c r="S6" s="522">
        <f t="shared" si="2"/>
        <v>1</v>
      </c>
      <c r="T6" s="522">
        <f t="shared" si="3"/>
        <v>1</v>
      </c>
      <c r="U6" s="522">
        <f t="shared" si="4"/>
        <v>1</v>
      </c>
      <c r="V6" s="522">
        <f t="shared" si="5"/>
        <v>1</v>
      </c>
      <c r="W6" s="522">
        <f t="shared" si="6"/>
        <v>1</v>
      </c>
      <c r="X6" s="476">
        <f t="shared" si="8"/>
        <v>0</v>
      </c>
      <c r="Y6" s="498"/>
      <c r="Z6" s="521">
        <f t="shared" si="7"/>
        <v>100</v>
      </c>
    </row>
    <row r="7" spans="1:28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443">
        <f>Startliste!E7</f>
        <v>0</v>
      </c>
      <c r="E7" s="444">
        <f>Startliste!F7</f>
        <v>0</v>
      </c>
      <c r="F7" s="445">
        <f>Startliste!G7</f>
        <v>0</v>
      </c>
      <c r="G7" s="515"/>
      <c r="H7" s="516"/>
      <c r="I7" s="516"/>
      <c r="J7" s="516"/>
      <c r="K7" s="516"/>
      <c r="L7" s="516"/>
      <c r="M7" s="390">
        <v>10</v>
      </c>
      <c r="N7" s="391"/>
      <c r="O7" s="392">
        <v>0</v>
      </c>
      <c r="P7" s="391"/>
      <c r="Q7" s="521">
        <f t="shared" si="0"/>
        <v>0</v>
      </c>
      <c r="R7" s="521">
        <f t="shared" si="1"/>
        <v>120</v>
      </c>
      <c r="S7" s="522">
        <f t="shared" si="2"/>
        <v>1</v>
      </c>
      <c r="T7" s="522">
        <f t="shared" si="3"/>
        <v>1</v>
      </c>
      <c r="U7" s="522">
        <f t="shared" si="4"/>
        <v>1</v>
      </c>
      <c r="V7" s="522">
        <f t="shared" si="5"/>
        <v>1</v>
      </c>
      <c r="W7" s="522">
        <f t="shared" si="6"/>
        <v>1</v>
      </c>
      <c r="X7" s="476">
        <f t="shared" si="8"/>
        <v>0</v>
      </c>
      <c r="Y7" s="498"/>
      <c r="Z7" s="521">
        <f t="shared" si="7"/>
        <v>100</v>
      </c>
    </row>
    <row r="8" spans="1:28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443">
        <f>Startliste!E8</f>
        <v>0</v>
      </c>
      <c r="E8" s="444">
        <f>Startliste!F8</f>
        <v>0</v>
      </c>
      <c r="F8" s="445">
        <f>Startliste!G8</f>
        <v>0</v>
      </c>
      <c r="G8" s="515"/>
      <c r="H8" s="516"/>
      <c r="I8" s="516"/>
      <c r="J8" s="516"/>
      <c r="K8" s="516"/>
      <c r="L8" s="516"/>
      <c r="M8" s="390">
        <v>10</v>
      </c>
      <c r="N8" s="391"/>
      <c r="O8" s="392">
        <v>0</v>
      </c>
      <c r="P8" s="391"/>
      <c r="Q8" s="521">
        <f t="shared" si="0"/>
        <v>0</v>
      </c>
      <c r="R8" s="521">
        <f t="shared" si="1"/>
        <v>120</v>
      </c>
      <c r="S8" s="522">
        <f t="shared" si="2"/>
        <v>1</v>
      </c>
      <c r="T8" s="522">
        <f t="shared" si="3"/>
        <v>1</v>
      </c>
      <c r="U8" s="522">
        <f t="shared" si="4"/>
        <v>1</v>
      </c>
      <c r="V8" s="522">
        <f t="shared" si="5"/>
        <v>1</v>
      </c>
      <c r="W8" s="522">
        <f t="shared" si="6"/>
        <v>1</v>
      </c>
      <c r="X8" s="476">
        <f t="shared" si="8"/>
        <v>0</v>
      </c>
      <c r="Y8" s="498"/>
      <c r="Z8" s="521">
        <f t="shared" si="7"/>
        <v>100</v>
      </c>
    </row>
    <row r="9" spans="1:28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443">
        <f>Startliste!E9</f>
        <v>0</v>
      </c>
      <c r="E9" s="444">
        <f>Startliste!F9</f>
        <v>0</v>
      </c>
      <c r="F9" s="445">
        <f>Startliste!G9</f>
        <v>0</v>
      </c>
      <c r="G9" s="515"/>
      <c r="H9" s="516"/>
      <c r="I9" s="516"/>
      <c r="J9" s="516"/>
      <c r="K9" s="516"/>
      <c r="L9" s="516"/>
      <c r="M9" s="390">
        <v>10</v>
      </c>
      <c r="N9" s="391"/>
      <c r="O9" s="392">
        <v>0</v>
      </c>
      <c r="P9" s="391"/>
      <c r="Q9" s="521">
        <f t="shared" si="0"/>
        <v>0</v>
      </c>
      <c r="R9" s="521">
        <f t="shared" si="1"/>
        <v>120</v>
      </c>
      <c r="S9" s="522">
        <f t="shared" si="2"/>
        <v>1</v>
      </c>
      <c r="T9" s="522">
        <f t="shared" si="3"/>
        <v>1</v>
      </c>
      <c r="U9" s="522">
        <f t="shared" si="4"/>
        <v>1</v>
      </c>
      <c r="V9" s="522">
        <f t="shared" si="5"/>
        <v>1</v>
      </c>
      <c r="W9" s="522">
        <f t="shared" si="6"/>
        <v>1</v>
      </c>
      <c r="X9" s="476">
        <f t="shared" si="8"/>
        <v>0</v>
      </c>
      <c r="Y9" s="498"/>
      <c r="Z9" s="521">
        <f t="shared" si="7"/>
        <v>100</v>
      </c>
    </row>
    <row r="10" spans="1:28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443">
        <f>Startliste!E10</f>
        <v>0</v>
      </c>
      <c r="E10" s="444">
        <f>Startliste!F10</f>
        <v>0</v>
      </c>
      <c r="F10" s="445">
        <f>Startliste!G10</f>
        <v>0</v>
      </c>
      <c r="G10" s="515"/>
      <c r="H10" s="516"/>
      <c r="I10" s="516"/>
      <c r="J10" s="516"/>
      <c r="K10" s="516"/>
      <c r="L10" s="516"/>
      <c r="M10" s="390">
        <v>10</v>
      </c>
      <c r="N10" s="391"/>
      <c r="O10" s="392">
        <v>0</v>
      </c>
      <c r="P10" s="391"/>
      <c r="Q10" s="521">
        <f t="shared" si="0"/>
        <v>0</v>
      </c>
      <c r="R10" s="521">
        <f t="shared" si="1"/>
        <v>120</v>
      </c>
      <c r="S10" s="522">
        <f t="shared" si="2"/>
        <v>1</v>
      </c>
      <c r="T10" s="522">
        <f t="shared" si="3"/>
        <v>1</v>
      </c>
      <c r="U10" s="522">
        <f t="shared" si="4"/>
        <v>1</v>
      </c>
      <c r="V10" s="522">
        <f t="shared" si="5"/>
        <v>1</v>
      </c>
      <c r="W10" s="522">
        <f t="shared" si="6"/>
        <v>1</v>
      </c>
      <c r="X10" s="476">
        <f t="shared" si="8"/>
        <v>0</v>
      </c>
      <c r="Y10" s="498"/>
      <c r="Z10" s="521">
        <f t="shared" si="7"/>
        <v>100</v>
      </c>
    </row>
    <row r="11" spans="1:28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443">
        <f>Startliste!E11</f>
        <v>0</v>
      </c>
      <c r="E11" s="444">
        <f>Startliste!F11</f>
        <v>0</v>
      </c>
      <c r="F11" s="445">
        <f>Startliste!G11</f>
        <v>0</v>
      </c>
      <c r="G11" s="515"/>
      <c r="H11" s="516"/>
      <c r="I11" s="516"/>
      <c r="J11" s="516"/>
      <c r="K11" s="516"/>
      <c r="L11" s="516"/>
      <c r="M11" s="390">
        <v>10</v>
      </c>
      <c r="N11" s="391"/>
      <c r="O11" s="392">
        <v>0</v>
      </c>
      <c r="P11" s="391"/>
      <c r="Q11" s="523">
        <f t="shared" si="0"/>
        <v>0</v>
      </c>
      <c r="R11" s="521">
        <f t="shared" si="1"/>
        <v>120</v>
      </c>
      <c r="S11" s="522">
        <f t="shared" si="2"/>
        <v>1</v>
      </c>
      <c r="T11" s="522">
        <f t="shared" si="3"/>
        <v>1</v>
      </c>
      <c r="U11" s="522">
        <f t="shared" si="4"/>
        <v>1</v>
      </c>
      <c r="V11" s="522">
        <f t="shared" si="5"/>
        <v>1</v>
      </c>
      <c r="W11" s="522">
        <f t="shared" si="6"/>
        <v>1</v>
      </c>
      <c r="X11" s="476">
        <f t="shared" si="8"/>
        <v>0</v>
      </c>
      <c r="Y11" s="498"/>
      <c r="Z11" s="521">
        <f t="shared" si="7"/>
        <v>100</v>
      </c>
    </row>
    <row r="12" spans="1:28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443">
        <f>Startliste!E12</f>
        <v>0</v>
      </c>
      <c r="E12" s="444">
        <f>Startliste!F12</f>
        <v>0</v>
      </c>
      <c r="F12" s="445">
        <f>Startliste!G12</f>
        <v>0</v>
      </c>
      <c r="G12" s="515"/>
      <c r="H12" s="516"/>
      <c r="I12" s="516"/>
      <c r="J12" s="516"/>
      <c r="K12" s="516"/>
      <c r="L12" s="516"/>
      <c r="M12" s="390">
        <v>10</v>
      </c>
      <c r="N12" s="391"/>
      <c r="O12" s="392">
        <v>0</v>
      </c>
      <c r="P12" s="391"/>
      <c r="Q12" s="523">
        <f t="shared" si="0"/>
        <v>0</v>
      </c>
      <c r="R12" s="521">
        <f t="shared" si="1"/>
        <v>120</v>
      </c>
      <c r="S12" s="522">
        <f t="shared" si="2"/>
        <v>1</v>
      </c>
      <c r="T12" s="522">
        <f t="shared" si="3"/>
        <v>1</v>
      </c>
      <c r="U12" s="522">
        <f t="shared" si="4"/>
        <v>1</v>
      </c>
      <c r="V12" s="522">
        <f t="shared" si="5"/>
        <v>1</v>
      </c>
      <c r="W12" s="522">
        <f t="shared" si="6"/>
        <v>1</v>
      </c>
      <c r="X12" s="476">
        <f t="shared" si="8"/>
        <v>0</v>
      </c>
      <c r="Y12" s="498"/>
      <c r="Z12" s="521">
        <f t="shared" si="7"/>
        <v>100</v>
      </c>
    </row>
    <row r="13" spans="1:28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443">
        <f>Startliste!E13</f>
        <v>0</v>
      </c>
      <c r="E13" s="444">
        <f>Startliste!F13</f>
        <v>0</v>
      </c>
      <c r="F13" s="445">
        <f>Startliste!G13</f>
        <v>0</v>
      </c>
      <c r="G13" s="515"/>
      <c r="H13" s="516"/>
      <c r="I13" s="516"/>
      <c r="J13" s="516"/>
      <c r="K13" s="516"/>
      <c r="L13" s="516"/>
      <c r="M13" s="390">
        <v>10</v>
      </c>
      <c r="N13" s="391"/>
      <c r="O13" s="392">
        <v>0</v>
      </c>
      <c r="P13" s="391"/>
      <c r="Q13" s="523">
        <f t="shared" si="0"/>
        <v>0</v>
      </c>
      <c r="R13" s="521">
        <f t="shared" si="1"/>
        <v>120</v>
      </c>
      <c r="S13" s="522">
        <f t="shared" si="2"/>
        <v>1</v>
      </c>
      <c r="T13" s="522">
        <f t="shared" si="3"/>
        <v>1</v>
      </c>
      <c r="U13" s="522">
        <f t="shared" si="4"/>
        <v>1</v>
      </c>
      <c r="V13" s="522">
        <f t="shared" si="5"/>
        <v>1</v>
      </c>
      <c r="W13" s="522">
        <f t="shared" si="6"/>
        <v>1</v>
      </c>
      <c r="X13" s="476">
        <f t="shared" si="8"/>
        <v>0</v>
      </c>
      <c r="Y13" s="498"/>
      <c r="Z13" s="521">
        <f t="shared" si="7"/>
        <v>100</v>
      </c>
    </row>
    <row r="14" spans="1:28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443">
        <f>Startliste!E14</f>
        <v>0</v>
      </c>
      <c r="E14" s="444">
        <f>Startliste!F14</f>
        <v>0</v>
      </c>
      <c r="F14" s="445">
        <f>Startliste!G14</f>
        <v>0</v>
      </c>
      <c r="G14" s="515"/>
      <c r="H14" s="516"/>
      <c r="I14" s="516"/>
      <c r="J14" s="516"/>
      <c r="K14" s="516"/>
      <c r="L14" s="516"/>
      <c r="M14" s="390">
        <v>10</v>
      </c>
      <c r="N14" s="391"/>
      <c r="O14" s="392">
        <v>0</v>
      </c>
      <c r="P14" s="391"/>
      <c r="Q14" s="523">
        <f t="shared" si="0"/>
        <v>0</v>
      </c>
      <c r="R14" s="521">
        <f t="shared" si="1"/>
        <v>120</v>
      </c>
      <c r="S14" s="522">
        <f t="shared" si="2"/>
        <v>1</v>
      </c>
      <c r="T14" s="522">
        <f t="shared" si="3"/>
        <v>1</v>
      </c>
      <c r="U14" s="522">
        <f t="shared" si="4"/>
        <v>1</v>
      </c>
      <c r="V14" s="522">
        <f t="shared" si="5"/>
        <v>1</v>
      </c>
      <c r="W14" s="522">
        <f t="shared" si="6"/>
        <v>1</v>
      </c>
      <c r="X14" s="476">
        <f t="shared" si="8"/>
        <v>0</v>
      </c>
      <c r="Y14" s="498"/>
      <c r="Z14" s="521">
        <f t="shared" si="7"/>
        <v>100</v>
      </c>
    </row>
    <row r="15" spans="1:28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443">
        <f>Startliste!E15</f>
        <v>0</v>
      </c>
      <c r="E15" s="444">
        <f>Startliste!F15</f>
        <v>0</v>
      </c>
      <c r="F15" s="445">
        <f>Startliste!G15</f>
        <v>0</v>
      </c>
      <c r="G15" s="515"/>
      <c r="H15" s="516"/>
      <c r="I15" s="516"/>
      <c r="J15" s="516"/>
      <c r="K15" s="516"/>
      <c r="L15" s="516"/>
      <c r="M15" s="390">
        <v>10</v>
      </c>
      <c r="N15" s="391"/>
      <c r="O15" s="392">
        <v>0</v>
      </c>
      <c r="P15" s="391"/>
      <c r="Q15" s="523">
        <f t="shared" si="0"/>
        <v>0</v>
      </c>
      <c r="R15" s="521">
        <f t="shared" si="1"/>
        <v>120</v>
      </c>
      <c r="S15" s="522">
        <f t="shared" si="2"/>
        <v>1</v>
      </c>
      <c r="T15" s="522">
        <f t="shared" si="3"/>
        <v>1</v>
      </c>
      <c r="U15" s="522">
        <f t="shared" si="4"/>
        <v>1</v>
      </c>
      <c r="V15" s="522">
        <f t="shared" si="5"/>
        <v>1</v>
      </c>
      <c r="W15" s="522">
        <f t="shared" si="6"/>
        <v>1</v>
      </c>
      <c r="X15" s="476">
        <f t="shared" si="8"/>
        <v>0</v>
      </c>
      <c r="Y15" s="498"/>
      <c r="Z15" s="521">
        <f t="shared" si="7"/>
        <v>100</v>
      </c>
    </row>
    <row r="16" spans="1:28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443">
        <f>Startliste!E16</f>
        <v>0</v>
      </c>
      <c r="E16" s="444">
        <f>Startliste!F16</f>
        <v>0</v>
      </c>
      <c r="F16" s="445">
        <f>Startliste!G16</f>
        <v>0</v>
      </c>
      <c r="G16" s="515"/>
      <c r="H16" s="516"/>
      <c r="I16" s="516"/>
      <c r="J16" s="516"/>
      <c r="K16" s="516"/>
      <c r="L16" s="516"/>
      <c r="M16" s="390">
        <v>10</v>
      </c>
      <c r="N16" s="391"/>
      <c r="O16" s="392">
        <v>0</v>
      </c>
      <c r="P16" s="391"/>
      <c r="Q16" s="523">
        <f t="shared" si="0"/>
        <v>0</v>
      </c>
      <c r="R16" s="521">
        <f t="shared" si="1"/>
        <v>120</v>
      </c>
      <c r="S16" s="522">
        <f t="shared" si="2"/>
        <v>1</v>
      </c>
      <c r="T16" s="522">
        <f t="shared" si="3"/>
        <v>1</v>
      </c>
      <c r="U16" s="522">
        <f t="shared" si="4"/>
        <v>1</v>
      </c>
      <c r="V16" s="522">
        <f t="shared" si="5"/>
        <v>1</v>
      </c>
      <c r="W16" s="522">
        <f t="shared" si="6"/>
        <v>1</v>
      </c>
      <c r="X16" s="476">
        <f t="shared" si="8"/>
        <v>0</v>
      </c>
      <c r="Y16" s="498"/>
      <c r="Z16" s="521">
        <f t="shared" si="7"/>
        <v>100</v>
      </c>
    </row>
    <row r="17" spans="1:26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443">
        <f>Startliste!E17</f>
        <v>0</v>
      </c>
      <c r="E17" s="444">
        <f>Startliste!F17</f>
        <v>0</v>
      </c>
      <c r="F17" s="445">
        <f>Startliste!G17</f>
        <v>0</v>
      </c>
      <c r="G17" s="515"/>
      <c r="H17" s="516"/>
      <c r="I17" s="516"/>
      <c r="J17" s="516"/>
      <c r="K17" s="516"/>
      <c r="L17" s="516"/>
      <c r="M17" s="390">
        <v>10</v>
      </c>
      <c r="N17" s="391"/>
      <c r="O17" s="392">
        <v>0</v>
      </c>
      <c r="P17" s="391"/>
      <c r="Q17" s="523">
        <f t="shared" si="0"/>
        <v>0</v>
      </c>
      <c r="R17" s="521">
        <f t="shared" si="1"/>
        <v>120</v>
      </c>
      <c r="S17" s="522">
        <f t="shared" si="2"/>
        <v>1</v>
      </c>
      <c r="T17" s="522">
        <f t="shared" si="3"/>
        <v>1</v>
      </c>
      <c r="U17" s="522">
        <f t="shared" si="4"/>
        <v>1</v>
      </c>
      <c r="V17" s="522">
        <f t="shared" si="5"/>
        <v>1</v>
      </c>
      <c r="W17" s="522">
        <f t="shared" si="6"/>
        <v>1</v>
      </c>
      <c r="X17" s="476">
        <f t="shared" si="8"/>
        <v>0</v>
      </c>
      <c r="Y17" s="498"/>
      <c r="Z17" s="521">
        <f t="shared" si="7"/>
        <v>100</v>
      </c>
    </row>
    <row r="18" spans="1:26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443">
        <f>Startliste!E18</f>
        <v>0</v>
      </c>
      <c r="E18" s="444">
        <f>Startliste!F18</f>
        <v>0</v>
      </c>
      <c r="F18" s="445">
        <f>Startliste!G18</f>
        <v>0</v>
      </c>
      <c r="G18" s="515"/>
      <c r="H18" s="516"/>
      <c r="I18" s="516"/>
      <c r="J18" s="516"/>
      <c r="K18" s="516"/>
      <c r="L18" s="516"/>
      <c r="M18" s="390">
        <v>10</v>
      </c>
      <c r="N18" s="391"/>
      <c r="O18" s="392">
        <v>0</v>
      </c>
      <c r="P18" s="391"/>
      <c r="Q18" s="523">
        <f t="shared" si="0"/>
        <v>0</v>
      </c>
      <c r="R18" s="521">
        <f t="shared" si="1"/>
        <v>120</v>
      </c>
      <c r="S18" s="522">
        <f t="shared" si="2"/>
        <v>1</v>
      </c>
      <c r="T18" s="522">
        <f t="shared" si="3"/>
        <v>1</v>
      </c>
      <c r="U18" s="522">
        <f t="shared" si="4"/>
        <v>1</v>
      </c>
      <c r="V18" s="522">
        <f t="shared" si="5"/>
        <v>1</v>
      </c>
      <c r="W18" s="522">
        <f t="shared" si="6"/>
        <v>1</v>
      </c>
      <c r="X18" s="476">
        <f t="shared" si="8"/>
        <v>0</v>
      </c>
      <c r="Y18" s="498"/>
      <c r="Z18" s="521">
        <f t="shared" si="7"/>
        <v>100</v>
      </c>
    </row>
    <row r="19" spans="1:26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443">
        <f>Startliste!E19</f>
        <v>0</v>
      </c>
      <c r="E19" s="444">
        <f>Startliste!F19</f>
        <v>0</v>
      </c>
      <c r="F19" s="445">
        <f>Startliste!G19</f>
        <v>0</v>
      </c>
      <c r="G19" s="515"/>
      <c r="H19" s="516"/>
      <c r="I19" s="516"/>
      <c r="J19" s="516"/>
      <c r="K19" s="516"/>
      <c r="L19" s="516"/>
      <c r="M19" s="390">
        <v>10</v>
      </c>
      <c r="N19" s="391"/>
      <c r="O19" s="392">
        <v>0</v>
      </c>
      <c r="P19" s="391"/>
      <c r="Q19" s="523">
        <f t="shared" si="0"/>
        <v>0</v>
      </c>
      <c r="R19" s="521">
        <f t="shared" si="1"/>
        <v>120</v>
      </c>
      <c r="S19" s="522">
        <f t="shared" si="2"/>
        <v>1</v>
      </c>
      <c r="T19" s="522">
        <f t="shared" si="3"/>
        <v>1</v>
      </c>
      <c r="U19" s="522">
        <f t="shared" si="4"/>
        <v>1</v>
      </c>
      <c r="V19" s="522">
        <f t="shared" si="5"/>
        <v>1</v>
      </c>
      <c r="W19" s="522">
        <f t="shared" si="6"/>
        <v>1</v>
      </c>
      <c r="X19" s="476">
        <f t="shared" si="8"/>
        <v>0</v>
      </c>
      <c r="Y19" s="498"/>
      <c r="Z19" s="521">
        <f t="shared" si="7"/>
        <v>100</v>
      </c>
    </row>
    <row r="20" spans="1:26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443">
        <f>Startliste!E20</f>
        <v>0</v>
      </c>
      <c r="E20" s="444">
        <f>Startliste!F20</f>
        <v>0</v>
      </c>
      <c r="F20" s="445">
        <f>Startliste!G20</f>
        <v>0</v>
      </c>
      <c r="G20" s="515"/>
      <c r="H20" s="516"/>
      <c r="I20" s="516"/>
      <c r="J20" s="516"/>
      <c r="K20" s="516"/>
      <c r="L20" s="516"/>
      <c r="M20" s="390">
        <v>10</v>
      </c>
      <c r="N20" s="391"/>
      <c r="O20" s="392">
        <v>0</v>
      </c>
      <c r="P20" s="391"/>
      <c r="Q20" s="523">
        <f t="shared" si="0"/>
        <v>0</v>
      </c>
      <c r="R20" s="521">
        <f t="shared" si="1"/>
        <v>120</v>
      </c>
      <c r="S20" s="522">
        <f t="shared" si="2"/>
        <v>1</v>
      </c>
      <c r="T20" s="522">
        <f t="shared" si="3"/>
        <v>1</v>
      </c>
      <c r="U20" s="522">
        <f t="shared" si="4"/>
        <v>1</v>
      </c>
      <c r="V20" s="522">
        <f t="shared" si="5"/>
        <v>1</v>
      </c>
      <c r="W20" s="522">
        <f t="shared" si="6"/>
        <v>1</v>
      </c>
      <c r="X20" s="476">
        <f t="shared" si="8"/>
        <v>0</v>
      </c>
      <c r="Y20" s="498"/>
      <c r="Z20" s="521">
        <f t="shared" si="7"/>
        <v>100</v>
      </c>
    </row>
    <row r="21" spans="1:26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443">
        <f>Startliste!E21</f>
        <v>0</v>
      </c>
      <c r="E21" s="444">
        <f>Startliste!F21</f>
        <v>0</v>
      </c>
      <c r="F21" s="445">
        <f>Startliste!G21</f>
        <v>0</v>
      </c>
      <c r="G21" s="515"/>
      <c r="H21" s="516"/>
      <c r="I21" s="516"/>
      <c r="J21" s="516"/>
      <c r="K21" s="516"/>
      <c r="L21" s="516"/>
      <c r="M21" s="390">
        <v>10</v>
      </c>
      <c r="N21" s="391"/>
      <c r="O21" s="392">
        <v>0</v>
      </c>
      <c r="P21" s="391"/>
      <c r="Q21" s="523">
        <f t="shared" si="0"/>
        <v>0</v>
      </c>
      <c r="R21" s="521">
        <f t="shared" si="1"/>
        <v>120</v>
      </c>
      <c r="S21" s="522">
        <f t="shared" si="2"/>
        <v>1</v>
      </c>
      <c r="T21" s="522">
        <f t="shared" si="3"/>
        <v>1</v>
      </c>
      <c r="U21" s="522">
        <f t="shared" si="4"/>
        <v>1</v>
      </c>
      <c r="V21" s="522">
        <f t="shared" si="5"/>
        <v>1</v>
      </c>
      <c r="W21" s="522">
        <f t="shared" si="6"/>
        <v>1</v>
      </c>
      <c r="X21" s="476">
        <f t="shared" si="8"/>
        <v>0</v>
      </c>
      <c r="Y21" s="498"/>
      <c r="Z21" s="521">
        <f t="shared" si="7"/>
        <v>100</v>
      </c>
    </row>
    <row r="22" spans="1:26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443">
        <f>Startliste!E22</f>
        <v>0</v>
      </c>
      <c r="E22" s="444">
        <f>Startliste!F22</f>
        <v>0</v>
      </c>
      <c r="F22" s="445">
        <f>Startliste!G22</f>
        <v>0</v>
      </c>
      <c r="G22" s="515"/>
      <c r="H22" s="516"/>
      <c r="I22" s="516"/>
      <c r="J22" s="516"/>
      <c r="K22" s="516"/>
      <c r="L22" s="516"/>
      <c r="M22" s="390">
        <v>10</v>
      </c>
      <c r="N22" s="391"/>
      <c r="O22" s="392">
        <v>0</v>
      </c>
      <c r="P22" s="391"/>
      <c r="Q22" s="523">
        <f t="shared" si="0"/>
        <v>0</v>
      </c>
      <c r="R22" s="521">
        <f t="shared" si="1"/>
        <v>120</v>
      </c>
      <c r="S22" s="522">
        <f t="shared" si="2"/>
        <v>1</v>
      </c>
      <c r="T22" s="522">
        <f t="shared" si="3"/>
        <v>1</v>
      </c>
      <c r="U22" s="522">
        <f t="shared" si="4"/>
        <v>1</v>
      </c>
      <c r="V22" s="522">
        <f t="shared" si="5"/>
        <v>1</v>
      </c>
      <c r="W22" s="522">
        <f t="shared" si="6"/>
        <v>1</v>
      </c>
      <c r="X22" s="476">
        <f t="shared" si="8"/>
        <v>0</v>
      </c>
      <c r="Y22" s="498"/>
      <c r="Z22" s="521">
        <f t="shared" si="7"/>
        <v>100</v>
      </c>
    </row>
    <row r="23" spans="1:26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443">
        <f>Startliste!E23</f>
        <v>0</v>
      </c>
      <c r="E23" s="444">
        <f>Startliste!F23</f>
        <v>0</v>
      </c>
      <c r="F23" s="445">
        <f>Startliste!G23</f>
        <v>0</v>
      </c>
      <c r="G23" s="515"/>
      <c r="H23" s="517"/>
      <c r="I23" s="516"/>
      <c r="J23" s="517"/>
      <c r="K23" s="516"/>
      <c r="L23" s="517"/>
      <c r="M23" s="390">
        <v>10</v>
      </c>
      <c r="N23" s="391"/>
      <c r="O23" s="392">
        <v>0</v>
      </c>
      <c r="P23" s="391"/>
      <c r="Q23" s="523">
        <f t="shared" si="0"/>
        <v>0</v>
      </c>
      <c r="R23" s="521">
        <f t="shared" si="1"/>
        <v>120</v>
      </c>
      <c r="S23" s="522">
        <f t="shared" si="2"/>
        <v>1</v>
      </c>
      <c r="T23" s="522">
        <f t="shared" si="3"/>
        <v>1</v>
      </c>
      <c r="U23" s="522">
        <f t="shared" si="4"/>
        <v>1</v>
      </c>
      <c r="V23" s="522">
        <f t="shared" si="5"/>
        <v>1</v>
      </c>
      <c r="W23" s="522">
        <f t="shared" si="6"/>
        <v>1</v>
      </c>
      <c r="X23" s="476">
        <f t="shared" si="8"/>
        <v>0</v>
      </c>
      <c r="Y23" s="498"/>
      <c r="Z23" s="521">
        <f t="shared" si="7"/>
        <v>100</v>
      </c>
    </row>
    <row r="24" spans="1:26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443">
        <f>Startliste!E24</f>
        <v>0</v>
      </c>
      <c r="E24" s="444">
        <f>Startliste!F24</f>
        <v>0</v>
      </c>
      <c r="F24" s="445">
        <f>Startliste!G24</f>
        <v>0</v>
      </c>
      <c r="G24" s="515"/>
      <c r="H24" s="516"/>
      <c r="I24" s="516"/>
      <c r="J24" s="516"/>
      <c r="K24" s="516"/>
      <c r="L24" s="516"/>
      <c r="M24" s="390">
        <v>10</v>
      </c>
      <c r="N24" s="391"/>
      <c r="O24" s="392">
        <v>0</v>
      </c>
      <c r="P24" s="391"/>
      <c r="Q24" s="523">
        <f t="shared" si="0"/>
        <v>0</v>
      </c>
      <c r="R24" s="521">
        <f t="shared" si="1"/>
        <v>120</v>
      </c>
      <c r="S24" s="522">
        <f t="shared" si="2"/>
        <v>1</v>
      </c>
      <c r="T24" s="522">
        <f t="shared" si="3"/>
        <v>1</v>
      </c>
      <c r="U24" s="522">
        <f t="shared" si="4"/>
        <v>1</v>
      </c>
      <c r="V24" s="522">
        <f t="shared" si="5"/>
        <v>1</v>
      </c>
      <c r="W24" s="522">
        <f t="shared" si="6"/>
        <v>1</v>
      </c>
      <c r="X24" s="476">
        <f t="shared" si="8"/>
        <v>0</v>
      </c>
      <c r="Y24" s="498"/>
      <c r="Z24" s="521">
        <f t="shared" si="7"/>
        <v>100</v>
      </c>
    </row>
    <row r="25" spans="1:26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443">
        <f>Startliste!E25</f>
        <v>0</v>
      </c>
      <c r="E25" s="444">
        <f>Startliste!F25</f>
        <v>0</v>
      </c>
      <c r="F25" s="445">
        <f>Startliste!G25</f>
        <v>0</v>
      </c>
      <c r="G25" s="515"/>
      <c r="H25" s="516"/>
      <c r="I25" s="516"/>
      <c r="J25" s="516"/>
      <c r="K25" s="516"/>
      <c r="L25" s="516"/>
      <c r="M25" s="390">
        <v>10</v>
      </c>
      <c r="N25" s="391"/>
      <c r="O25" s="392">
        <v>0</v>
      </c>
      <c r="P25" s="391"/>
      <c r="Q25" s="523">
        <f t="shared" si="0"/>
        <v>0</v>
      </c>
      <c r="R25" s="521">
        <f t="shared" si="1"/>
        <v>120</v>
      </c>
      <c r="S25" s="522">
        <f t="shared" si="2"/>
        <v>1</v>
      </c>
      <c r="T25" s="522">
        <f t="shared" si="3"/>
        <v>1</v>
      </c>
      <c r="U25" s="522">
        <f t="shared" si="4"/>
        <v>1</v>
      </c>
      <c r="V25" s="522">
        <f t="shared" si="5"/>
        <v>1</v>
      </c>
      <c r="W25" s="522">
        <f t="shared" si="6"/>
        <v>1</v>
      </c>
      <c r="X25" s="476">
        <f t="shared" si="8"/>
        <v>0</v>
      </c>
      <c r="Y25" s="498"/>
      <c r="Z25" s="521">
        <f t="shared" si="7"/>
        <v>100</v>
      </c>
    </row>
    <row r="26" spans="1:26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443">
        <f>Startliste!E26</f>
        <v>0</v>
      </c>
      <c r="E26" s="444">
        <f>Startliste!F26</f>
        <v>0</v>
      </c>
      <c r="F26" s="445">
        <f>Startliste!G26</f>
        <v>0</v>
      </c>
      <c r="G26" s="515"/>
      <c r="H26" s="516"/>
      <c r="I26" s="516"/>
      <c r="J26" s="516"/>
      <c r="K26" s="516"/>
      <c r="L26" s="516"/>
      <c r="M26" s="390">
        <v>10</v>
      </c>
      <c r="N26" s="391"/>
      <c r="O26" s="392">
        <v>0</v>
      </c>
      <c r="P26" s="391"/>
      <c r="Q26" s="523">
        <f t="shared" si="0"/>
        <v>0</v>
      </c>
      <c r="R26" s="521">
        <f t="shared" si="1"/>
        <v>120</v>
      </c>
      <c r="S26" s="522">
        <f t="shared" si="2"/>
        <v>1</v>
      </c>
      <c r="T26" s="522">
        <f t="shared" si="3"/>
        <v>1</v>
      </c>
      <c r="U26" s="522">
        <f t="shared" si="4"/>
        <v>1</v>
      </c>
      <c r="V26" s="522">
        <f t="shared" si="5"/>
        <v>1</v>
      </c>
      <c r="W26" s="522">
        <f t="shared" si="6"/>
        <v>1</v>
      </c>
      <c r="X26" s="476">
        <f t="shared" si="8"/>
        <v>0</v>
      </c>
      <c r="Y26" s="498"/>
      <c r="Z26" s="521">
        <f t="shared" si="7"/>
        <v>100</v>
      </c>
    </row>
    <row r="27" spans="1:26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443">
        <f>Startliste!E27</f>
        <v>0</v>
      </c>
      <c r="E27" s="444">
        <f>Startliste!F27</f>
        <v>0</v>
      </c>
      <c r="F27" s="445">
        <f>Startliste!G27</f>
        <v>0</v>
      </c>
      <c r="G27" s="515"/>
      <c r="H27" s="516"/>
      <c r="I27" s="516"/>
      <c r="J27" s="516"/>
      <c r="K27" s="516"/>
      <c r="L27" s="516"/>
      <c r="M27" s="390">
        <v>10</v>
      </c>
      <c r="N27" s="391"/>
      <c r="O27" s="392">
        <v>0</v>
      </c>
      <c r="P27" s="391"/>
      <c r="Q27" s="523">
        <f t="shared" si="0"/>
        <v>0</v>
      </c>
      <c r="R27" s="521">
        <f t="shared" si="1"/>
        <v>120</v>
      </c>
      <c r="S27" s="522">
        <f t="shared" si="2"/>
        <v>1</v>
      </c>
      <c r="T27" s="522">
        <f t="shared" si="3"/>
        <v>1</v>
      </c>
      <c r="U27" s="522">
        <f t="shared" si="4"/>
        <v>1</v>
      </c>
      <c r="V27" s="522">
        <f t="shared" si="5"/>
        <v>1</v>
      </c>
      <c r="W27" s="522">
        <f t="shared" si="6"/>
        <v>1</v>
      </c>
      <c r="X27" s="476">
        <f t="shared" si="8"/>
        <v>0</v>
      </c>
      <c r="Y27" s="498"/>
      <c r="Z27" s="521">
        <f t="shared" si="7"/>
        <v>100</v>
      </c>
    </row>
    <row r="28" spans="1:26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443">
        <f>Startliste!E28</f>
        <v>0</v>
      </c>
      <c r="E28" s="444">
        <f>Startliste!F28</f>
        <v>0</v>
      </c>
      <c r="F28" s="445">
        <f>Startliste!G28</f>
        <v>0</v>
      </c>
      <c r="G28" s="515"/>
      <c r="H28" s="516"/>
      <c r="I28" s="516"/>
      <c r="J28" s="516"/>
      <c r="K28" s="516"/>
      <c r="L28" s="516"/>
      <c r="M28" s="390">
        <v>10</v>
      </c>
      <c r="N28" s="391"/>
      <c r="O28" s="392">
        <v>0</v>
      </c>
      <c r="P28" s="391"/>
      <c r="Q28" s="523">
        <f t="shared" si="0"/>
        <v>0</v>
      </c>
      <c r="R28" s="521">
        <f t="shared" si="1"/>
        <v>120</v>
      </c>
      <c r="S28" s="522">
        <f t="shared" si="2"/>
        <v>1</v>
      </c>
      <c r="T28" s="522">
        <f t="shared" si="3"/>
        <v>1</v>
      </c>
      <c r="U28" s="522">
        <f t="shared" si="4"/>
        <v>1</v>
      </c>
      <c r="V28" s="522">
        <f t="shared" si="5"/>
        <v>1</v>
      </c>
      <c r="W28" s="522">
        <f t="shared" si="6"/>
        <v>1</v>
      </c>
      <c r="X28" s="476">
        <f t="shared" si="8"/>
        <v>0</v>
      </c>
      <c r="Y28" s="498"/>
      <c r="Z28" s="521">
        <f t="shared" si="7"/>
        <v>100</v>
      </c>
    </row>
    <row r="29" spans="1:26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443">
        <f>Startliste!E29</f>
        <v>0</v>
      </c>
      <c r="E29" s="444">
        <f>Startliste!F29</f>
        <v>0</v>
      </c>
      <c r="F29" s="445">
        <f>Startliste!G29</f>
        <v>0</v>
      </c>
      <c r="G29" s="515"/>
      <c r="H29" s="516"/>
      <c r="I29" s="516"/>
      <c r="J29" s="516"/>
      <c r="K29" s="516"/>
      <c r="L29" s="516"/>
      <c r="M29" s="390">
        <v>10</v>
      </c>
      <c r="N29" s="391"/>
      <c r="O29" s="392">
        <v>0</v>
      </c>
      <c r="P29" s="391"/>
      <c r="Q29" s="523">
        <f t="shared" si="0"/>
        <v>0</v>
      </c>
      <c r="R29" s="521">
        <f t="shared" si="1"/>
        <v>120</v>
      </c>
      <c r="S29" s="522">
        <f t="shared" si="2"/>
        <v>1</v>
      </c>
      <c r="T29" s="522">
        <f t="shared" si="3"/>
        <v>1</v>
      </c>
      <c r="U29" s="522">
        <f t="shared" si="4"/>
        <v>1</v>
      </c>
      <c r="V29" s="522">
        <f t="shared" si="5"/>
        <v>1</v>
      </c>
      <c r="W29" s="522">
        <f t="shared" si="6"/>
        <v>1</v>
      </c>
      <c r="X29" s="476">
        <f t="shared" si="8"/>
        <v>0</v>
      </c>
      <c r="Y29" s="498"/>
      <c r="Z29" s="521">
        <f t="shared" si="7"/>
        <v>100</v>
      </c>
    </row>
    <row r="30" spans="1:26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443">
        <f>Startliste!E30</f>
        <v>0</v>
      </c>
      <c r="E30" s="444">
        <f>Startliste!F30</f>
        <v>0</v>
      </c>
      <c r="F30" s="445">
        <f>Startliste!G30</f>
        <v>0</v>
      </c>
      <c r="G30" s="515"/>
      <c r="H30" s="516"/>
      <c r="I30" s="516"/>
      <c r="J30" s="516"/>
      <c r="K30" s="516"/>
      <c r="L30" s="516"/>
      <c r="M30" s="390">
        <v>10</v>
      </c>
      <c r="N30" s="391"/>
      <c r="O30" s="392">
        <v>0</v>
      </c>
      <c r="P30" s="391"/>
      <c r="Q30" s="523">
        <f t="shared" si="0"/>
        <v>0</v>
      </c>
      <c r="R30" s="521">
        <f t="shared" si="1"/>
        <v>120</v>
      </c>
      <c r="S30" s="522">
        <f t="shared" si="2"/>
        <v>1</v>
      </c>
      <c r="T30" s="522">
        <f t="shared" si="3"/>
        <v>1</v>
      </c>
      <c r="U30" s="522">
        <f t="shared" si="4"/>
        <v>1</v>
      </c>
      <c r="V30" s="522">
        <f t="shared" si="5"/>
        <v>1</v>
      </c>
      <c r="W30" s="522">
        <f t="shared" si="6"/>
        <v>1</v>
      </c>
      <c r="X30" s="476">
        <f t="shared" si="8"/>
        <v>0</v>
      </c>
      <c r="Y30" s="498"/>
      <c r="Z30" s="521">
        <f t="shared" si="7"/>
        <v>100</v>
      </c>
    </row>
    <row r="31" spans="1:26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443">
        <f>Startliste!E31</f>
        <v>0</v>
      </c>
      <c r="E31" s="444">
        <f>Startliste!F31</f>
        <v>0</v>
      </c>
      <c r="F31" s="445">
        <f>Startliste!G31</f>
        <v>0</v>
      </c>
      <c r="G31" s="515"/>
      <c r="H31" s="516"/>
      <c r="I31" s="516"/>
      <c r="J31" s="516"/>
      <c r="K31" s="516"/>
      <c r="L31" s="516"/>
      <c r="M31" s="390">
        <v>10</v>
      </c>
      <c r="N31" s="391"/>
      <c r="O31" s="392">
        <v>0</v>
      </c>
      <c r="P31" s="391"/>
      <c r="Q31" s="523">
        <f t="shared" si="0"/>
        <v>0</v>
      </c>
      <c r="R31" s="521">
        <f t="shared" si="1"/>
        <v>120</v>
      </c>
      <c r="S31" s="522">
        <f t="shared" si="2"/>
        <v>1</v>
      </c>
      <c r="T31" s="522">
        <f t="shared" si="3"/>
        <v>1</v>
      </c>
      <c r="U31" s="522">
        <f t="shared" si="4"/>
        <v>1</v>
      </c>
      <c r="V31" s="522">
        <f t="shared" si="5"/>
        <v>1</v>
      </c>
      <c r="W31" s="522">
        <f t="shared" si="6"/>
        <v>1</v>
      </c>
      <c r="X31" s="476">
        <f t="shared" si="8"/>
        <v>0</v>
      </c>
      <c r="Y31" s="498"/>
      <c r="Z31" s="521">
        <f t="shared" si="7"/>
        <v>100</v>
      </c>
    </row>
    <row r="32" spans="1:26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443">
        <f>Startliste!E32</f>
        <v>0</v>
      </c>
      <c r="E32" s="444">
        <f>Startliste!F32</f>
        <v>0</v>
      </c>
      <c r="F32" s="445">
        <f>Startliste!G32</f>
        <v>0</v>
      </c>
      <c r="G32" s="515"/>
      <c r="H32" s="516"/>
      <c r="I32" s="516"/>
      <c r="J32" s="516"/>
      <c r="K32" s="516"/>
      <c r="L32" s="516"/>
      <c r="M32" s="390">
        <v>10</v>
      </c>
      <c r="N32" s="391"/>
      <c r="O32" s="392">
        <v>0</v>
      </c>
      <c r="P32" s="391"/>
      <c r="Q32" s="523">
        <f t="shared" si="0"/>
        <v>0</v>
      </c>
      <c r="R32" s="521">
        <f t="shared" si="1"/>
        <v>120</v>
      </c>
      <c r="S32" s="522">
        <f t="shared" si="2"/>
        <v>1</v>
      </c>
      <c r="T32" s="522">
        <f t="shared" si="3"/>
        <v>1</v>
      </c>
      <c r="U32" s="522">
        <f t="shared" si="4"/>
        <v>1</v>
      </c>
      <c r="V32" s="522">
        <f t="shared" si="5"/>
        <v>1</v>
      </c>
      <c r="W32" s="522">
        <f t="shared" si="6"/>
        <v>1</v>
      </c>
      <c r="X32" s="476">
        <f t="shared" si="8"/>
        <v>0</v>
      </c>
      <c r="Y32" s="498"/>
      <c r="Z32" s="521">
        <f t="shared" si="7"/>
        <v>100</v>
      </c>
    </row>
    <row r="33" spans="1:26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443">
        <f>Startliste!E33</f>
        <v>0</v>
      </c>
      <c r="E33" s="444">
        <f>Startliste!F33</f>
        <v>0</v>
      </c>
      <c r="F33" s="445">
        <f>Startliste!G33</f>
        <v>0</v>
      </c>
      <c r="G33" s="515"/>
      <c r="H33" s="516"/>
      <c r="I33" s="516"/>
      <c r="J33" s="516"/>
      <c r="K33" s="516"/>
      <c r="L33" s="516"/>
      <c r="M33" s="390">
        <v>10</v>
      </c>
      <c r="N33" s="391"/>
      <c r="O33" s="392">
        <v>0</v>
      </c>
      <c r="P33" s="391"/>
      <c r="Q33" s="523">
        <f t="shared" si="0"/>
        <v>0</v>
      </c>
      <c r="R33" s="521">
        <f t="shared" si="1"/>
        <v>120</v>
      </c>
      <c r="S33" s="522">
        <f t="shared" si="2"/>
        <v>1</v>
      </c>
      <c r="T33" s="522">
        <f t="shared" si="3"/>
        <v>1</v>
      </c>
      <c r="U33" s="522">
        <f t="shared" si="4"/>
        <v>1</v>
      </c>
      <c r="V33" s="522">
        <f t="shared" si="5"/>
        <v>1</v>
      </c>
      <c r="W33" s="522">
        <f t="shared" si="6"/>
        <v>1</v>
      </c>
      <c r="X33" s="476">
        <f t="shared" si="8"/>
        <v>0</v>
      </c>
      <c r="Y33" s="498"/>
      <c r="Z33" s="521">
        <f t="shared" si="7"/>
        <v>100</v>
      </c>
    </row>
    <row r="34" spans="1:26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443">
        <f>Startliste!E34</f>
        <v>0</v>
      </c>
      <c r="E34" s="444">
        <f>Startliste!F34</f>
        <v>0</v>
      </c>
      <c r="F34" s="445">
        <f>Startliste!G34</f>
        <v>0</v>
      </c>
      <c r="G34" s="515"/>
      <c r="H34" s="516"/>
      <c r="I34" s="516"/>
      <c r="J34" s="516"/>
      <c r="K34" s="516"/>
      <c r="L34" s="516"/>
      <c r="M34" s="390">
        <v>10</v>
      </c>
      <c r="N34" s="391"/>
      <c r="O34" s="392">
        <v>0</v>
      </c>
      <c r="P34" s="391"/>
      <c r="Q34" s="523">
        <f t="shared" ref="Q34:Q59" si="9">(((((G34+I34)+K34)+M34)+O34)-MAX(G34:P34))-MIN(G34:P34)</f>
        <v>0</v>
      </c>
      <c r="R34" s="521">
        <f t="shared" ref="R34:R67" si="10">IF((((24-Q34)*5)&lt;0),0,((24-Q34)*5))</f>
        <v>120</v>
      </c>
      <c r="S34" s="522">
        <f t="shared" ref="S34:S59" si="11">N(ISBLANK(H34))</f>
        <v>1</v>
      </c>
      <c r="T34" s="522">
        <f t="shared" ref="T34:T59" si="12">N(ISBLANK(J34))</f>
        <v>1</v>
      </c>
      <c r="U34" s="522">
        <f t="shared" ref="U34:U59" si="13">N(ISBLANK(L34))</f>
        <v>1</v>
      </c>
      <c r="V34" s="522">
        <f t="shared" ref="V34:V59" si="14">N(ISBLANK(N34))</f>
        <v>1</v>
      </c>
      <c r="W34" s="522">
        <f t="shared" ref="W34:W59" si="15">N(ISBLANK(P34))</f>
        <v>1</v>
      </c>
      <c r="X34" s="476">
        <f t="shared" si="8"/>
        <v>0</v>
      </c>
      <c r="Y34" s="498"/>
      <c r="Z34" s="521">
        <f t="shared" ref="Z34:Z59" si="16">IF(((R34+X34)&gt;100),100,(R34+X34))</f>
        <v>100</v>
      </c>
    </row>
    <row r="35" spans="1:26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443">
        <f>Startliste!E35</f>
        <v>0</v>
      </c>
      <c r="E35" s="444">
        <f>Startliste!F35</f>
        <v>0</v>
      </c>
      <c r="F35" s="445">
        <f>Startliste!G35</f>
        <v>0</v>
      </c>
      <c r="G35" s="515"/>
      <c r="H35" s="516"/>
      <c r="I35" s="516"/>
      <c r="J35" s="516"/>
      <c r="K35" s="516"/>
      <c r="L35" s="516"/>
      <c r="M35" s="390">
        <v>10</v>
      </c>
      <c r="N35" s="391"/>
      <c r="O35" s="392">
        <v>0</v>
      </c>
      <c r="P35" s="391"/>
      <c r="Q35" s="523">
        <f t="shared" si="9"/>
        <v>0</v>
      </c>
      <c r="R35" s="521">
        <f t="shared" si="10"/>
        <v>120</v>
      </c>
      <c r="S35" s="522">
        <f t="shared" si="11"/>
        <v>1</v>
      </c>
      <c r="T35" s="522">
        <f t="shared" si="12"/>
        <v>1</v>
      </c>
      <c r="U35" s="522">
        <f t="shared" si="13"/>
        <v>1</v>
      </c>
      <c r="V35" s="522">
        <f t="shared" si="14"/>
        <v>1</v>
      </c>
      <c r="W35" s="522">
        <f t="shared" si="15"/>
        <v>1</v>
      </c>
      <c r="X35" s="476">
        <f t="shared" si="8"/>
        <v>0</v>
      </c>
      <c r="Y35" s="498"/>
      <c r="Z35" s="521">
        <f t="shared" si="16"/>
        <v>100</v>
      </c>
    </row>
    <row r="36" spans="1:26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443">
        <f>Startliste!E36</f>
        <v>0</v>
      </c>
      <c r="E36" s="444">
        <f>Startliste!F36</f>
        <v>0</v>
      </c>
      <c r="F36" s="445">
        <f>Startliste!G36</f>
        <v>0</v>
      </c>
      <c r="G36" s="515"/>
      <c r="H36" s="516"/>
      <c r="I36" s="516"/>
      <c r="J36" s="516"/>
      <c r="K36" s="516"/>
      <c r="L36" s="516"/>
      <c r="M36" s="390">
        <v>10</v>
      </c>
      <c r="N36" s="391"/>
      <c r="O36" s="392">
        <v>0</v>
      </c>
      <c r="P36" s="391"/>
      <c r="Q36" s="523">
        <f t="shared" si="9"/>
        <v>0</v>
      </c>
      <c r="R36" s="521">
        <f t="shared" si="10"/>
        <v>120</v>
      </c>
      <c r="S36" s="522">
        <f t="shared" si="11"/>
        <v>1</v>
      </c>
      <c r="T36" s="522">
        <f t="shared" si="12"/>
        <v>1</v>
      </c>
      <c r="U36" s="522">
        <f t="shared" si="13"/>
        <v>1</v>
      </c>
      <c r="V36" s="522">
        <f t="shared" si="14"/>
        <v>1</v>
      </c>
      <c r="W36" s="522">
        <f t="shared" si="15"/>
        <v>1</v>
      </c>
      <c r="X36" s="476">
        <f t="shared" si="8"/>
        <v>0</v>
      </c>
      <c r="Y36" s="498"/>
      <c r="Z36" s="521">
        <f t="shared" si="16"/>
        <v>100</v>
      </c>
    </row>
    <row r="37" spans="1:26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443">
        <f>Startliste!E37</f>
        <v>0</v>
      </c>
      <c r="E37" s="444">
        <f>Startliste!F37</f>
        <v>0</v>
      </c>
      <c r="F37" s="445">
        <f>Startliste!G37</f>
        <v>0</v>
      </c>
      <c r="G37" s="515"/>
      <c r="H37" s="516"/>
      <c r="I37" s="516"/>
      <c r="J37" s="516"/>
      <c r="K37" s="516"/>
      <c r="L37" s="516"/>
      <c r="M37" s="390">
        <v>10</v>
      </c>
      <c r="N37" s="391"/>
      <c r="O37" s="392">
        <v>0</v>
      </c>
      <c r="P37" s="391"/>
      <c r="Q37" s="523">
        <f t="shared" si="9"/>
        <v>0</v>
      </c>
      <c r="R37" s="521">
        <f t="shared" si="10"/>
        <v>120</v>
      </c>
      <c r="S37" s="522">
        <f t="shared" si="11"/>
        <v>1</v>
      </c>
      <c r="T37" s="522">
        <f t="shared" si="12"/>
        <v>1</v>
      </c>
      <c r="U37" s="522">
        <f t="shared" si="13"/>
        <v>1</v>
      </c>
      <c r="V37" s="522">
        <f t="shared" si="14"/>
        <v>1</v>
      </c>
      <c r="W37" s="522">
        <f t="shared" si="15"/>
        <v>1</v>
      </c>
      <c r="X37" s="476">
        <f t="shared" si="8"/>
        <v>0</v>
      </c>
      <c r="Y37" s="498"/>
      <c r="Z37" s="521">
        <f t="shared" si="16"/>
        <v>100</v>
      </c>
    </row>
    <row r="38" spans="1:26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443">
        <f>Startliste!E38</f>
        <v>0</v>
      </c>
      <c r="E38" s="444">
        <f>Startliste!F38</f>
        <v>0</v>
      </c>
      <c r="F38" s="445">
        <f>Startliste!G38</f>
        <v>0</v>
      </c>
      <c r="G38" s="515"/>
      <c r="H38" s="516"/>
      <c r="I38" s="516"/>
      <c r="J38" s="516"/>
      <c r="K38" s="516"/>
      <c r="L38" s="516"/>
      <c r="M38" s="390">
        <v>10</v>
      </c>
      <c r="N38" s="391"/>
      <c r="O38" s="392">
        <v>0</v>
      </c>
      <c r="P38" s="391"/>
      <c r="Q38" s="523">
        <f t="shared" si="9"/>
        <v>0</v>
      </c>
      <c r="R38" s="521">
        <f t="shared" si="10"/>
        <v>120</v>
      </c>
      <c r="S38" s="522">
        <f t="shared" si="11"/>
        <v>1</v>
      </c>
      <c r="T38" s="522">
        <f t="shared" si="12"/>
        <v>1</v>
      </c>
      <c r="U38" s="522">
        <f t="shared" si="13"/>
        <v>1</v>
      </c>
      <c r="V38" s="522">
        <f t="shared" si="14"/>
        <v>1</v>
      </c>
      <c r="W38" s="522">
        <f t="shared" si="15"/>
        <v>1</v>
      </c>
      <c r="X38" s="476">
        <f t="shared" si="8"/>
        <v>0</v>
      </c>
      <c r="Y38" s="498"/>
      <c r="Z38" s="521">
        <f t="shared" si="16"/>
        <v>100</v>
      </c>
    </row>
    <row r="39" spans="1:26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443">
        <f>Startliste!E39</f>
        <v>0</v>
      </c>
      <c r="E39" s="444">
        <f>Startliste!F39</f>
        <v>0</v>
      </c>
      <c r="F39" s="445">
        <f>Startliste!G39</f>
        <v>0</v>
      </c>
      <c r="G39" s="515"/>
      <c r="H39" s="516"/>
      <c r="I39" s="516"/>
      <c r="J39" s="516"/>
      <c r="K39" s="516"/>
      <c r="L39" s="516"/>
      <c r="M39" s="390">
        <v>10</v>
      </c>
      <c r="N39" s="391"/>
      <c r="O39" s="392">
        <v>0</v>
      </c>
      <c r="P39" s="391"/>
      <c r="Q39" s="523">
        <f t="shared" si="9"/>
        <v>0</v>
      </c>
      <c r="R39" s="521">
        <f t="shared" si="10"/>
        <v>120</v>
      </c>
      <c r="S39" s="522">
        <f t="shared" si="11"/>
        <v>1</v>
      </c>
      <c r="T39" s="522">
        <f t="shared" si="12"/>
        <v>1</v>
      </c>
      <c r="U39" s="522">
        <f t="shared" si="13"/>
        <v>1</v>
      </c>
      <c r="V39" s="522">
        <f t="shared" si="14"/>
        <v>1</v>
      </c>
      <c r="W39" s="522">
        <f t="shared" si="15"/>
        <v>1</v>
      </c>
      <c r="X39" s="476">
        <f t="shared" si="8"/>
        <v>0</v>
      </c>
      <c r="Y39" s="498"/>
      <c r="Z39" s="521">
        <f t="shared" si="16"/>
        <v>100</v>
      </c>
    </row>
    <row r="40" spans="1:26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443">
        <f>Startliste!E40</f>
        <v>0</v>
      </c>
      <c r="E40" s="444">
        <f>Startliste!F40</f>
        <v>0</v>
      </c>
      <c r="F40" s="445">
        <f>Startliste!G40</f>
        <v>0</v>
      </c>
      <c r="G40" s="515"/>
      <c r="H40" s="516"/>
      <c r="I40" s="516"/>
      <c r="J40" s="516"/>
      <c r="K40" s="516"/>
      <c r="L40" s="516"/>
      <c r="M40" s="390">
        <v>10</v>
      </c>
      <c r="N40" s="391"/>
      <c r="O40" s="392">
        <v>0</v>
      </c>
      <c r="P40" s="391"/>
      <c r="Q40" s="523">
        <f t="shared" si="9"/>
        <v>0</v>
      </c>
      <c r="R40" s="521">
        <f t="shared" si="10"/>
        <v>120</v>
      </c>
      <c r="S40" s="522">
        <f t="shared" si="11"/>
        <v>1</v>
      </c>
      <c r="T40" s="522">
        <f t="shared" si="12"/>
        <v>1</v>
      </c>
      <c r="U40" s="522">
        <f t="shared" si="13"/>
        <v>1</v>
      </c>
      <c r="V40" s="522">
        <f t="shared" si="14"/>
        <v>1</v>
      </c>
      <c r="W40" s="522">
        <f t="shared" si="15"/>
        <v>1</v>
      </c>
      <c r="X40" s="476">
        <f t="shared" si="8"/>
        <v>0</v>
      </c>
      <c r="Y40" s="498"/>
      <c r="Z40" s="521">
        <f t="shared" si="16"/>
        <v>100</v>
      </c>
    </row>
    <row r="41" spans="1:26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443">
        <f>Startliste!E41</f>
        <v>0</v>
      </c>
      <c r="E41" s="444">
        <f>Startliste!F41</f>
        <v>0</v>
      </c>
      <c r="F41" s="445">
        <f>Startliste!G41</f>
        <v>0</v>
      </c>
      <c r="G41" s="515"/>
      <c r="H41" s="516"/>
      <c r="I41" s="516"/>
      <c r="J41" s="516"/>
      <c r="K41" s="516"/>
      <c r="L41" s="516"/>
      <c r="M41" s="390">
        <v>10</v>
      </c>
      <c r="N41" s="391"/>
      <c r="O41" s="392">
        <v>0</v>
      </c>
      <c r="P41" s="391"/>
      <c r="Q41" s="523">
        <f t="shared" si="9"/>
        <v>0</v>
      </c>
      <c r="R41" s="521">
        <f t="shared" si="10"/>
        <v>120</v>
      </c>
      <c r="S41" s="522">
        <f t="shared" si="11"/>
        <v>1</v>
      </c>
      <c r="T41" s="522">
        <f t="shared" si="12"/>
        <v>1</v>
      </c>
      <c r="U41" s="522">
        <f t="shared" si="13"/>
        <v>1</v>
      </c>
      <c r="V41" s="522">
        <f t="shared" si="14"/>
        <v>1</v>
      </c>
      <c r="W41" s="522">
        <f t="shared" si="15"/>
        <v>1</v>
      </c>
      <c r="X41" s="476">
        <f t="shared" si="8"/>
        <v>0</v>
      </c>
      <c r="Y41" s="498"/>
      <c r="Z41" s="521">
        <f t="shared" si="16"/>
        <v>100</v>
      </c>
    </row>
    <row r="42" spans="1:26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443">
        <f>Startliste!E42</f>
        <v>0</v>
      </c>
      <c r="E42" s="444">
        <f>Startliste!F42</f>
        <v>0</v>
      </c>
      <c r="F42" s="445">
        <f>Startliste!G42</f>
        <v>0</v>
      </c>
      <c r="G42" s="515"/>
      <c r="H42" s="516"/>
      <c r="I42" s="516"/>
      <c r="J42" s="516"/>
      <c r="K42" s="516"/>
      <c r="L42" s="516"/>
      <c r="M42" s="390">
        <v>10</v>
      </c>
      <c r="N42" s="391"/>
      <c r="O42" s="392">
        <v>0</v>
      </c>
      <c r="P42" s="391"/>
      <c r="Q42" s="523">
        <f t="shared" si="9"/>
        <v>0</v>
      </c>
      <c r="R42" s="521">
        <f t="shared" si="10"/>
        <v>120</v>
      </c>
      <c r="S42" s="522">
        <f t="shared" si="11"/>
        <v>1</v>
      </c>
      <c r="T42" s="522">
        <f t="shared" si="12"/>
        <v>1</v>
      </c>
      <c r="U42" s="522">
        <f t="shared" si="13"/>
        <v>1</v>
      </c>
      <c r="V42" s="522">
        <f t="shared" si="14"/>
        <v>1</v>
      </c>
      <c r="W42" s="522">
        <f t="shared" si="15"/>
        <v>1</v>
      </c>
      <c r="X42" s="476">
        <f t="shared" si="8"/>
        <v>0</v>
      </c>
      <c r="Y42" s="498"/>
      <c r="Z42" s="521">
        <f t="shared" si="16"/>
        <v>100</v>
      </c>
    </row>
    <row r="43" spans="1:26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443">
        <f>Startliste!E43</f>
        <v>0</v>
      </c>
      <c r="E43" s="444">
        <f>Startliste!F43</f>
        <v>0</v>
      </c>
      <c r="F43" s="445">
        <f>Startliste!G43</f>
        <v>0</v>
      </c>
      <c r="G43" s="515"/>
      <c r="H43" s="516"/>
      <c r="I43" s="516"/>
      <c r="J43" s="516"/>
      <c r="K43" s="516"/>
      <c r="L43" s="516"/>
      <c r="M43" s="390">
        <v>10</v>
      </c>
      <c r="N43" s="391"/>
      <c r="O43" s="392">
        <v>0</v>
      </c>
      <c r="P43" s="391"/>
      <c r="Q43" s="523">
        <f t="shared" si="9"/>
        <v>0</v>
      </c>
      <c r="R43" s="521">
        <f t="shared" si="10"/>
        <v>120</v>
      </c>
      <c r="S43" s="522">
        <f t="shared" si="11"/>
        <v>1</v>
      </c>
      <c r="T43" s="522">
        <f t="shared" si="12"/>
        <v>1</v>
      </c>
      <c r="U43" s="522">
        <f t="shared" si="13"/>
        <v>1</v>
      </c>
      <c r="V43" s="522">
        <f t="shared" si="14"/>
        <v>1</v>
      </c>
      <c r="W43" s="522">
        <f t="shared" si="15"/>
        <v>1</v>
      </c>
      <c r="X43" s="476">
        <f t="shared" si="8"/>
        <v>0</v>
      </c>
      <c r="Y43" s="498"/>
      <c r="Z43" s="521">
        <f t="shared" si="16"/>
        <v>100</v>
      </c>
    </row>
    <row r="44" spans="1:26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443">
        <f>Startliste!E44</f>
        <v>0</v>
      </c>
      <c r="E44" s="444">
        <f>Startliste!F44</f>
        <v>0</v>
      </c>
      <c r="F44" s="445">
        <f>Startliste!G44</f>
        <v>0</v>
      </c>
      <c r="G44" s="515"/>
      <c r="H44" s="516"/>
      <c r="I44" s="516"/>
      <c r="J44" s="516"/>
      <c r="K44" s="516"/>
      <c r="L44" s="516"/>
      <c r="M44" s="390">
        <v>10</v>
      </c>
      <c r="N44" s="391"/>
      <c r="O44" s="392">
        <v>0</v>
      </c>
      <c r="P44" s="391"/>
      <c r="Q44" s="523">
        <f t="shared" si="9"/>
        <v>0</v>
      </c>
      <c r="R44" s="521">
        <f t="shared" si="10"/>
        <v>120</v>
      </c>
      <c r="S44" s="522">
        <f t="shared" si="11"/>
        <v>1</v>
      </c>
      <c r="T44" s="522">
        <f t="shared" si="12"/>
        <v>1</v>
      </c>
      <c r="U44" s="522">
        <f t="shared" si="13"/>
        <v>1</v>
      </c>
      <c r="V44" s="522">
        <f t="shared" si="14"/>
        <v>1</v>
      </c>
      <c r="W44" s="522">
        <f t="shared" si="15"/>
        <v>1</v>
      </c>
      <c r="X44" s="476">
        <f t="shared" si="8"/>
        <v>0</v>
      </c>
      <c r="Y44" s="498"/>
      <c r="Z44" s="521">
        <f t="shared" si="16"/>
        <v>100</v>
      </c>
    </row>
    <row r="45" spans="1:26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443">
        <f>Startliste!E45</f>
        <v>0</v>
      </c>
      <c r="E45" s="444">
        <f>Startliste!F45</f>
        <v>0</v>
      </c>
      <c r="F45" s="445">
        <f>Startliste!G45</f>
        <v>0</v>
      </c>
      <c r="G45" s="515"/>
      <c r="H45" s="516"/>
      <c r="I45" s="516"/>
      <c r="J45" s="516"/>
      <c r="K45" s="516"/>
      <c r="L45" s="516"/>
      <c r="M45" s="390">
        <v>10</v>
      </c>
      <c r="N45" s="391"/>
      <c r="O45" s="392">
        <v>0</v>
      </c>
      <c r="P45" s="391"/>
      <c r="Q45" s="523">
        <f t="shared" si="9"/>
        <v>0</v>
      </c>
      <c r="R45" s="521">
        <f t="shared" si="10"/>
        <v>120</v>
      </c>
      <c r="S45" s="522">
        <f t="shared" si="11"/>
        <v>1</v>
      </c>
      <c r="T45" s="522">
        <f t="shared" si="12"/>
        <v>1</v>
      </c>
      <c r="U45" s="522">
        <f t="shared" si="13"/>
        <v>1</v>
      </c>
      <c r="V45" s="522">
        <f t="shared" si="14"/>
        <v>1</v>
      </c>
      <c r="W45" s="522">
        <f t="shared" si="15"/>
        <v>1</v>
      </c>
      <c r="X45" s="476">
        <f t="shared" si="8"/>
        <v>0</v>
      </c>
      <c r="Y45" s="498"/>
      <c r="Z45" s="521">
        <f t="shared" si="16"/>
        <v>100</v>
      </c>
    </row>
    <row r="46" spans="1:26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443">
        <f>Startliste!E46</f>
        <v>0</v>
      </c>
      <c r="E46" s="444">
        <f>Startliste!F46</f>
        <v>0</v>
      </c>
      <c r="F46" s="445">
        <f>Startliste!G46</f>
        <v>0</v>
      </c>
      <c r="G46" s="515"/>
      <c r="H46" s="516"/>
      <c r="I46" s="516"/>
      <c r="J46" s="516"/>
      <c r="K46" s="516"/>
      <c r="L46" s="516"/>
      <c r="M46" s="390">
        <v>10</v>
      </c>
      <c r="N46" s="391"/>
      <c r="O46" s="392">
        <v>0</v>
      </c>
      <c r="P46" s="391"/>
      <c r="Q46" s="523">
        <f t="shared" si="9"/>
        <v>0</v>
      </c>
      <c r="R46" s="521">
        <f t="shared" si="10"/>
        <v>120</v>
      </c>
      <c r="S46" s="522">
        <f t="shared" si="11"/>
        <v>1</v>
      </c>
      <c r="T46" s="522">
        <f t="shared" si="12"/>
        <v>1</v>
      </c>
      <c r="U46" s="522">
        <f t="shared" si="13"/>
        <v>1</v>
      </c>
      <c r="V46" s="522">
        <f t="shared" si="14"/>
        <v>1</v>
      </c>
      <c r="W46" s="522">
        <f t="shared" si="15"/>
        <v>1</v>
      </c>
      <c r="X46" s="476">
        <f t="shared" si="8"/>
        <v>0</v>
      </c>
      <c r="Y46" s="498"/>
      <c r="Z46" s="521">
        <f t="shared" si="16"/>
        <v>100</v>
      </c>
    </row>
    <row r="47" spans="1:26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443">
        <f>Startliste!E47</f>
        <v>0</v>
      </c>
      <c r="E47" s="444">
        <f>Startliste!F47</f>
        <v>0</v>
      </c>
      <c r="F47" s="445">
        <f>Startliste!G47</f>
        <v>0</v>
      </c>
      <c r="G47" s="515"/>
      <c r="H47" s="516"/>
      <c r="I47" s="516"/>
      <c r="J47" s="516"/>
      <c r="K47" s="516"/>
      <c r="L47" s="516"/>
      <c r="M47" s="390">
        <v>10</v>
      </c>
      <c r="N47" s="391"/>
      <c r="O47" s="392">
        <v>0</v>
      </c>
      <c r="P47" s="391"/>
      <c r="Q47" s="523">
        <f t="shared" si="9"/>
        <v>0</v>
      </c>
      <c r="R47" s="521">
        <f t="shared" si="10"/>
        <v>120</v>
      </c>
      <c r="S47" s="522">
        <f t="shared" si="11"/>
        <v>1</v>
      </c>
      <c r="T47" s="522">
        <f t="shared" si="12"/>
        <v>1</v>
      </c>
      <c r="U47" s="522">
        <f t="shared" si="13"/>
        <v>1</v>
      </c>
      <c r="V47" s="522">
        <f t="shared" si="14"/>
        <v>1</v>
      </c>
      <c r="W47" s="522">
        <f t="shared" si="15"/>
        <v>1</v>
      </c>
      <c r="X47" s="476">
        <f t="shared" si="8"/>
        <v>0</v>
      </c>
      <c r="Y47" s="498"/>
      <c r="Z47" s="521">
        <f t="shared" si="16"/>
        <v>100</v>
      </c>
    </row>
    <row r="48" spans="1:26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443">
        <f>Startliste!E48</f>
        <v>0</v>
      </c>
      <c r="E48" s="444">
        <f>Startliste!F48</f>
        <v>0</v>
      </c>
      <c r="F48" s="445">
        <f>Startliste!G48</f>
        <v>0</v>
      </c>
      <c r="G48" s="515"/>
      <c r="H48" s="516"/>
      <c r="I48" s="516"/>
      <c r="J48" s="516"/>
      <c r="K48" s="516"/>
      <c r="L48" s="516"/>
      <c r="M48" s="390">
        <v>10</v>
      </c>
      <c r="N48" s="391"/>
      <c r="O48" s="392">
        <v>0</v>
      </c>
      <c r="P48" s="391"/>
      <c r="Q48" s="523">
        <f t="shared" si="9"/>
        <v>0</v>
      </c>
      <c r="R48" s="521">
        <f t="shared" si="10"/>
        <v>120</v>
      </c>
      <c r="S48" s="522">
        <f t="shared" si="11"/>
        <v>1</v>
      </c>
      <c r="T48" s="522">
        <f t="shared" si="12"/>
        <v>1</v>
      </c>
      <c r="U48" s="522">
        <f t="shared" si="13"/>
        <v>1</v>
      </c>
      <c r="V48" s="522">
        <f t="shared" si="14"/>
        <v>1</v>
      </c>
      <c r="W48" s="522">
        <f t="shared" si="15"/>
        <v>1</v>
      </c>
      <c r="X48" s="476">
        <f t="shared" si="8"/>
        <v>0</v>
      </c>
      <c r="Y48" s="498"/>
      <c r="Z48" s="521">
        <f t="shared" si="16"/>
        <v>100</v>
      </c>
    </row>
    <row r="49" spans="1:26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443">
        <f>Startliste!E49</f>
        <v>0</v>
      </c>
      <c r="E49" s="444">
        <f>Startliste!F49</f>
        <v>0</v>
      </c>
      <c r="F49" s="445">
        <f>Startliste!G49</f>
        <v>0</v>
      </c>
      <c r="G49" s="515"/>
      <c r="H49" s="516"/>
      <c r="I49" s="516"/>
      <c r="J49" s="516"/>
      <c r="K49" s="516"/>
      <c r="L49" s="516"/>
      <c r="M49" s="390">
        <v>10</v>
      </c>
      <c r="N49" s="391"/>
      <c r="O49" s="392">
        <v>0</v>
      </c>
      <c r="P49" s="391"/>
      <c r="Q49" s="523">
        <f t="shared" si="9"/>
        <v>0</v>
      </c>
      <c r="R49" s="521">
        <f t="shared" si="10"/>
        <v>120</v>
      </c>
      <c r="S49" s="522">
        <f t="shared" si="11"/>
        <v>1</v>
      </c>
      <c r="T49" s="522">
        <f t="shared" si="12"/>
        <v>1</v>
      </c>
      <c r="U49" s="522">
        <f t="shared" si="13"/>
        <v>1</v>
      </c>
      <c r="V49" s="522">
        <f t="shared" si="14"/>
        <v>1</v>
      </c>
      <c r="W49" s="522">
        <f t="shared" si="15"/>
        <v>1</v>
      </c>
      <c r="X49" s="476">
        <f t="shared" si="8"/>
        <v>0</v>
      </c>
      <c r="Y49" s="498"/>
      <c r="Z49" s="521">
        <f t="shared" si="16"/>
        <v>100</v>
      </c>
    </row>
    <row r="50" spans="1:26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443">
        <f>Startliste!E50</f>
        <v>0</v>
      </c>
      <c r="E50" s="444">
        <f>Startliste!F50</f>
        <v>0</v>
      </c>
      <c r="F50" s="445">
        <f>Startliste!G50</f>
        <v>0</v>
      </c>
      <c r="G50" s="515"/>
      <c r="H50" s="516"/>
      <c r="I50" s="516"/>
      <c r="J50" s="616"/>
      <c r="K50" s="516"/>
      <c r="L50" s="516"/>
      <c r="M50" s="390">
        <v>10</v>
      </c>
      <c r="N50" s="391"/>
      <c r="O50" s="392">
        <v>0</v>
      </c>
      <c r="P50" s="391"/>
      <c r="Q50" s="523">
        <f t="shared" si="9"/>
        <v>0</v>
      </c>
      <c r="R50" s="521">
        <f t="shared" si="10"/>
        <v>120</v>
      </c>
      <c r="S50" s="522">
        <f t="shared" si="11"/>
        <v>1</v>
      </c>
      <c r="T50" s="522">
        <f t="shared" si="12"/>
        <v>1</v>
      </c>
      <c r="U50" s="522">
        <f t="shared" si="13"/>
        <v>1</v>
      </c>
      <c r="V50" s="522">
        <f t="shared" si="14"/>
        <v>1</v>
      </c>
      <c r="W50" s="522">
        <f t="shared" si="15"/>
        <v>1</v>
      </c>
      <c r="X50" s="476">
        <f t="shared" si="8"/>
        <v>0</v>
      </c>
      <c r="Y50" s="498"/>
      <c r="Z50" s="521">
        <f t="shared" si="16"/>
        <v>100</v>
      </c>
    </row>
    <row r="51" spans="1:26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443">
        <f>Startliste!E51</f>
        <v>0</v>
      </c>
      <c r="E51" s="444">
        <f>Startliste!F51</f>
        <v>0</v>
      </c>
      <c r="F51" s="445">
        <f>Startliste!G51</f>
        <v>0</v>
      </c>
      <c r="G51" s="515"/>
      <c r="H51" s="516"/>
      <c r="I51" s="516"/>
      <c r="J51" s="516"/>
      <c r="K51" s="516"/>
      <c r="L51" s="516"/>
      <c r="M51" s="390">
        <v>10</v>
      </c>
      <c r="N51" s="391"/>
      <c r="O51" s="392">
        <v>0</v>
      </c>
      <c r="P51" s="391"/>
      <c r="Q51" s="523">
        <f t="shared" si="9"/>
        <v>0</v>
      </c>
      <c r="R51" s="521">
        <f t="shared" si="10"/>
        <v>120</v>
      </c>
      <c r="S51" s="522">
        <f t="shared" si="11"/>
        <v>1</v>
      </c>
      <c r="T51" s="522">
        <f t="shared" si="12"/>
        <v>1</v>
      </c>
      <c r="U51" s="522">
        <f t="shared" si="13"/>
        <v>1</v>
      </c>
      <c r="V51" s="522">
        <f t="shared" si="14"/>
        <v>1</v>
      </c>
      <c r="W51" s="522">
        <f t="shared" si="15"/>
        <v>1</v>
      </c>
      <c r="X51" s="476">
        <f t="shared" si="8"/>
        <v>0</v>
      </c>
      <c r="Y51" s="498"/>
      <c r="Z51" s="521">
        <f t="shared" si="16"/>
        <v>100</v>
      </c>
    </row>
    <row r="52" spans="1:26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443">
        <f>Startliste!E52</f>
        <v>0</v>
      </c>
      <c r="E52" s="444">
        <f>Startliste!F52</f>
        <v>0</v>
      </c>
      <c r="F52" s="445">
        <f>Startliste!G52</f>
        <v>0</v>
      </c>
      <c r="G52" s="515"/>
      <c r="H52" s="516"/>
      <c r="I52" s="516"/>
      <c r="J52" s="616"/>
      <c r="K52" s="516"/>
      <c r="L52" s="516"/>
      <c r="M52" s="390">
        <v>10</v>
      </c>
      <c r="N52" s="391"/>
      <c r="O52" s="392">
        <v>0</v>
      </c>
      <c r="P52" s="391"/>
      <c r="Q52" s="523">
        <f t="shared" si="9"/>
        <v>0</v>
      </c>
      <c r="R52" s="521">
        <f t="shared" si="10"/>
        <v>120</v>
      </c>
      <c r="S52" s="522">
        <f t="shared" si="11"/>
        <v>1</v>
      </c>
      <c r="T52" s="522">
        <f t="shared" si="12"/>
        <v>1</v>
      </c>
      <c r="U52" s="522">
        <f t="shared" si="13"/>
        <v>1</v>
      </c>
      <c r="V52" s="522">
        <f t="shared" si="14"/>
        <v>1</v>
      </c>
      <c r="W52" s="522">
        <f t="shared" si="15"/>
        <v>1</v>
      </c>
      <c r="X52" s="476">
        <f t="shared" si="8"/>
        <v>0</v>
      </c>
      <c r="Y52" s="498"/>
      <c r="Z52" s="521">
        <f t="shared" si="16"/>
        <v>100</v>
      </c>
    </row>
    <row r="53" spans="1:26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443">
        <f>Startliste!E53</f>
        <v>0</v>
      </c>
      <c r="E53" s="444">
        <f>Startliste!F53</f>
        <v>0</v>
      </c>
      <c r="F53" s="445">
        <f>Startliste!G53</f>
        <v>0</v>
      </c>
      <c r="G53" s="515"/>
      <c r="H53" s="516"/>
      <c r="I53" s="516"/>
      <c r="J53" s="516"/>
      <c r="K53" s="516"/>
      <c r="L53" s="516"/>
      <c r="M53" s="390">
        <v>10</v>
      </c>
      <c r="N53" s="391"/>
      <c r="O53" s="392">
        <v>0</v>
      </c>
      <c r="P53" s="391"/>
      <c r="Q53" s="523">
        <f t="shared" si="9"/>
        <v>0</v>
      </c>
      <c r="R53" s="521">
        <f t="shared" si="10"/>
        <v>120</v>
      </c>
      <c r="S53" s="522">
        <f t="shared" si="11"/>
        <v>1</v>
      </c>
      <c r="T53" s="522">
        <f t="shared" si="12"/>
        <v>1</v>
      </c>
      <c r="U53" s="522">
        <f t="shared" si="13"/>
        <v>1</v>
      </c>
      <c r="V53" s="522">
        <f t="shared" si="14"/>
        <v>1</v>
      </c>
      <c r="W53" s="522">
        <f t="shared" si="15"/>
        <v>1</v>
      </c>
      <c r="X53" s="476">
        <f t="shared" si="8"/>
        <v>0</v>
      </c>
      <c r="Y53" s="498"/>
      <c r="Z53" s="521">
        <f t="shared" si="16"/>
        <v>100</v>
      </c>
    </row>
    <row r="54" spans="1:26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443">
        <f>Startliste!E54</f>
        <v>0</v>
      </c>
      <c r="E54" s="444">
        <f>Startliste!F54</f>
        <v>0</v>
      </c>
      <c r="F54" s="445">
        <f>Startliste!G54</f>
        <v>0</v>
      </c>
      <c r="G54" s="515"/>
      <c r="H54" s="516"/>
      <c r="I54" s="516"/>
      <c r="J54" s="516"/>
      <c r="K54" s="516"/>
      <c r="L54" s="516"/>
      <c r="M54" s="390">
        <v>10</v>
      </c>
      <c r="N54" s="391"/>
      <c r="O54" s="392">
        <v>0</v>
      </c>
      <c r="P54" s="391"/>
      <c r="Q54" s="523">
        <f t="shared" si="9"/>
        <v>0</v>
      </c>
      <c r="R54" s="521">
        <f t="shared" si="10"/>
        <v>120</v>
      </c>
      <c r="S54" s="522">
        <f t="shared" si="11"/>
        <v>1</v>
      </c>
      <c r="T54" s="522">
        <f t="shared" si="12"/>
        <v>1</v>
      </c>
      <c r="U54" s="522">
        <f t="shared" si="13"/>
        <v>1</v>
      </c>
      <c r="V54" s="522">
        <f t="shared" si="14"/>
        <v>1</v>
      </c>
      <c r="W54" s="522">
        <f t="shared" si="15"/>
        <v>1</v>
      </c>
      <c r="X54" s="476">
        <f t="shared" si="8"/>
        <v>0</v>
      </c>
      <c r="Y54" s="498"/>
      <c r="Z54" s="521">
        <f t="shared" si="16"/>
        <v>100</v>
      </c>
    </row>
    <row r="55" spans="1:26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443">
        <f>Startliste!E55</f>
        <v>0</v>
      </c>
      <c r="E55" s="444">
        <f>Startliste!F55</f>
        <v>0</v>
      </c>
      <c r="F55" s="445">
        <f>Startliste!G55</f>
        <v>0</v>
      </c>
      <c r="G55" s="515"/>
      <c r="H55" s="516"/>
      <c r="I55" s="516"/>
      <c r="J55" s="516"/>
      <c r="K55" s="516"/>
      <c r="L55" s="516"/>
      <c r="M55" s="390">
        <v>10</v>
      </c>
      <c r="N55" s="391"/>
      <c r="O55" s="392">
        <v>0</v>
      </c>
      <c r="P55" s="391"/>
      <c r="Q55" s="523">
        <f t="shared" si="9"/>
        <v>0</v>
      </c>
      <c r="R55" s="521">
        <f t="shared" si="10"/>
        <v>120</v>
      </c>
      <c r="S55" s="522">
        <f t="shared" si="11"/>
        <v>1</v>
      </c>
      <c r="T55" s="522">
        <f t="shared" si="12"/>
        <v>1</v>
      </c>
      <c r="U55" s="522">
        <f t="shared" si="13"/>
        <v>1</v>
      </c>
      <c r="V55" s="522">
        <f t="shared" si="14"/>
        <v>1</v>
      </c>
      <c r="W55" s="522">
        <f t="shared" si="15"/>
        <v>1</v>
      </c>
      <c r="X55" s="476">
        <f t="shared" si="8"/>
        <v>0</v>
      </c>
      <c r="Y55" s="498"/>
      <c r="Z55" s="521">
        <f t="shared" si="16"/>
        <v>100</v>
      </c>
    </row>
    <row r="56" spans="1:26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443">
        <f>Startliste!E56</f>
        <v>0</v>
      </c>
      <c r="E56" s="444">
        <f>Startliste!F56</f>
        <v>0</v>
      </c>
      <c r="F56" s="445">
        <f>Startliste!G56</f>
        <v>0</v>
      </c>
      <c r="G56" s="515"/>
      <c r="H56" s="516"/>
      <c r="I56" s="516"/>
      <c r="J56" s="516"/>
      <c r="K56" s="516"/>
      <c r="L56" s="516"/>
      <c r="M56" s="390">
        <v>10</v>
      </c>
      <c r="N56" s="391"/>
      <c r="O56" s="392">
        <v>0</v>
      </c>
      <c r="P56" s="391"/>
      <c r="Q56" s="523">
        <f t="shared" si="9"/>
        <v>0</v>
      </c>
      <c r="R56" s="521">
        <f t="shared" si="10"/>
        <v>120</v>
      </c>
      <c r="S56" s="522">
        <f t="shared" si="11"/>
        <v>1</v>
      </c>
      <c r="T56" s="522">
        <f t="shared" si="12"/>
        <v>1</v>
      </c>
      <c r="U56" s="522">
        <f t="shared" si="13"/>
        <v>1</v>
      </c>
      <c r="V56" s="522">
        <f t="shared" si="14"/>
        <v>1</v>
      </c>
      <c r="W56" s="522">
        <f t="shared" si="15"/>
        <v>1</v>
      </c>
      <c r="X56" s="476">
        <f t="shared" si="8"/>
        <v>0</v>
      </c>
      <c r="Y56" s="498"/>
      <c r="Z56" s="521">
        <f t="shared" si="16"/>
        <v>100</v>
      </c>
    </row>
    <row r="57" spans="1:26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443">
        <f>Startliste!E57</f>
        <v>0</v>
      </c>
      <c r="E57" s="444">
        <f>Startliste!F57</f>
        <v>0</v>
      </c>
      <c r="F57" s="445">
        <f>Startliste!G57</f>
        <v>0</v>
      </c>
      <c r="G57" s="515"/>
      <c r="H57" s="516"/>
      <c r="I57" s="516"/>
      <c r="J57" s="516"/>
      <c r="K57" s="516"/>
      <c r="L57" s="516"/>
      <c r="M57" s="390">
        <v>10</v>
      </c>
      <c r="N57" s="391"/>
      <c r="O57" s="392">
        <v>0</v>
      </c>
      <c r="P57" s="391"/>
      <c r="Q57" s="523">
        <f t="shared" si="9"/>
        <v>0</v>
      </c>
      <c r="R57" s="521">
        <f t="shared" si="10"/>
        <v>120</v>
      </c>
      <c r="S57" s="522">
        <f t="shared" si="11"/>
        <v>1</v>
      </c>
      <c r="T57" s="522">
        <f t="shared" si="12"/>
        <v>1</v>
      </c>
      <c r="U57" s="522">
        <f t="shared" si="13"/>
        <v>1</v>
      </c>
      <c r="V57" s="522">
        <f t="shared" si="14"/>
        <v>1</v>
      </c>
      <c r="W57" s="522">
        <f t="shared" si="15"/>
        <v>1</v>
      </c>
      <c r="X57" s="476">
        <f t="shared" si="8"/>
        <v>0</v>
      </c>
      <c r="Y57" s="498"/>
      <c r="Z57" s="521">
        <f t="shared" si="16"/>
        <v>100</v>
      </c>
    </row>
    <row r="58" spans="1:26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443">
        <f>Startliste!E58</f>
        <v>0</v>
      </c>
      <c r="E58" s="444">
        <f>Startliste!F58</f>
        <v>0</v>
      </c>
      <c r="F58" s="445">
        <f>Startliste!G58</f>
        <v>0</v>
      </c>
      <c r="G58" s="515"/>
      <c r="H58" s="516"/>
      <c r="I58" s="516"/>
      <c r="J58" s="516"/>
      <c r="K58" s="516"/>
      <c r="L58" s="516"/>
      <c r="M58" s="390">
        <v>10</v>
      </c>
      <c r="N58" s="391"/>
      <c r="O58" s="392">
        <v>0</v>
      </c>
      <c r="P58" s="391"/>
      <c r="Q58" s="523">
        <f t="shared" si="9"/>
        <v>0</v>
      </c>
      <c r="R58" s="521">
        <f t="shared" si="10"/>
        <v>120</v>
      </c>
      <c r="S58" s="522">
        <f t="shared" si="11"/>
        <v>1</v>
      </c>
      <c r="T58" s="522">
        <f t="shared" si="12"/>
        <v>1</v>
      </c>
      <c r="U58" s="522">
        <f t="shared" si="13"/>
        <v>1</v>
      </c>
      <c r="V58" s="522">
        <f t="shared" si="14"/>
        <v>1</v>
      </c>
      <c r="W58" s="522">
        <f t="shared" si="15"/>
        <v>1</v>
      </c>
      <c r="X58" s="476">
        <f t="shared" si="8"/>
        <v>0</v>
      </c>
      <c r="Y58" s="498"/>
      <c r="Z58" s="521">
        <f t="shared" si="16"/>
        <v>100</v>
      </c>
    </row>
    <row r="59" spans="1:26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443">
        <f>Startliste!E59</f>
        <v>0</v>
      </c>
      <c r="E59" s="444">
        <f>Startliste!F59</f>
        <v>0</v>
      </c>
      <c r="F59" s="445">
        <f>Startliste!G59</f>
        <v>0</v>
      </c>
      <c r="G59" s="515"/>
      <c r="H59" s="516"/>
      <c r="I59" s="516"/>
      <c r="J59" s="516"/>
      <c r="K59" s="516"/>
      <c r="L59" s="516"/>
      <c r="M59" s="390">
        <v>10</v>
      </c>
      <c r="N59" s="391"/>
      <c r="O59" s="392">
        <v>0</v>
      </c>
      <c r="P59" s="391"/>
      <c r="Q59" s="523">
        <f t="shared" si="9"/>
        <v>0</v>
      </c>
      <c r="R59" s="521">
        <f t="shared" si="10"/>
        <v>120</v>
      </c>
      <c r="S59" s="522">
        <f t="shared" si="11"/>
        <v>1</v>
      </c>
      <c r="T59" s="522">
        <f t="shared" si="12"/>
        <v>1</v>
      </c>
      <c r="U59" s="522">
        <f t="shared" si="13"/>
        <v>1</v>
      </c>
      <c r="V59" s="522">
        <f t="shared" si="14"/>
        <v>1</v>
      </c>
      <c r="W59" s="522">
        <f t="shared" si="15"/>
        <v>1</v>
      </c>
      <c r="X59" s="476">
        <f t="shared" si="8"/>
        <v>0</v>
      </c>
      <c r="Y59" s="498"/>
      <c r="Z59" s="521">
        <f t="shared" si="16"/>
        <v>100</v>
      </c>
    </row>
    <row r="60" spans="1:26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443">
        <f>Startliste!E60</f>
        <v>0</v>
      </c>
      <c r="E60" s="444">
        <f>Startliste!F60</f>
        <v>0</v>
      </c>
      <c r="F60" s="445">
        <f>Startliste!G60</f>
        <v>0</v>
      </c>
      <c r="G60" s="515"/>
      <c r="H60" s="516"/>
      <c r="I60" s="516"/>
      <c r="J60" s="516"/>
      <c r="K60" s="516"/>
      <c r="L60" s="516"/>
      <c r="M60" s="390">
        <v>10</v>
      </c>
      <c r="N60" s="391"/>
      <c r="O60" s="392">
        <v>0</v>
      </c>
      <c r="P60" s="391"/>
      <c r="Q60" s="523">
        <f t="shared" ref="Q60:Q67" si="17">(((((G60+I60)+K60)+M60)+O60)-MAX(G60:P60))-MIN(G60:P60)</f>
        <v>0</v>
      </c>
      <c r="R60" s="521">
        <f t="shared" si="10"/>
        <v>120</v>
      </c>
      <c r="S60" s="522">
        <f t="shared" ref="S60:S67" si="18">N(ISBLANK(H60))</f>
        <v>1</v>
      </c>
      <c r="T60" s="522">
        <f t="shared" ref="T60:T67" si="19">N(ISBLANK(J60))</f>
        <v>1</v>
      </c>
      <c r="U60" s="522">
        <f t="shared" ref="U60:U67" si="20">N(ISBLANK(L60))</f>
        <v>1</v>
      </c>
      <c r="V60" s="522">
        <f t="shared" ref="V60:V67" si="21">N(ISBLANK(N60))</f>
        <v>1</v>
      </c>
      <c r="W60" s="522">
        <f t="shared" ref="W60:W67" si="22">N(ISBLANK(P60))</f>
        <v>1</v>
      </c>
      <c r="X60" s="476">
        <f t="shared" si="8"/>
        <v>0</v>
      </c>
      <c r="Y60" s="498"/>
      <c r="Z60" s="521">
        <f t="shared" ref="Z60:Z67" si="23">IF(((R60+X60)&gt;100),100,(R60+X60))</f>
        <v>100</v>
      </c>
    </row>
    <row r="61" spans="1:26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443">
        <f>Startliste!E61</f>
        <v>0</v>
      </c>
      <c r="E61" s="444">
        <f>Startliste!F61</f>
        <v>0</v>
      </c>
      <c r="F61" s="445">
        <f>Startliste!G61</f>
        <v>0</v>
      </c>
      <c r="G61" s="515"/>
      <c r="H61" s="516"/>
      <c r="I61" s="516"/>
      <c r="J61" s="516"/>
      <c r="K61" s="516"/>
      <c r="L61" s="516"/>
      <c r="M61" s="390">
        <v>10</v>
      </c>
      <c r="N61" s="391"/>
      <c r="O61" s="392">
        <v>0</v>
      </c>
      <c r="P61" s="391"/>
      <c r="Q61" s="523">
        <f t="shared" si="17"/>
        <v>0</v>
      </c>
      <c r="R61" s="521">
        <f t="shared" si="10"/>
        <v>120</v>
      </c>
      <c r="S61" s="522">
        <f t="shared" si="18"/>
        <v>1</v>
      </c>
      <c r="T61" s="522">
        <f t="shared" si="19"/>
        <v>1</v>
      </c>
      <c r="U61" s="522">
        <f t="shared" si="20"/>
        <v>1</v>
      </c>
      <c r="V61" s="522">
        <f t="shared" si="21"/>
        <v>1</v>
      </c>
      <c r="W61" s="522">
        <f t="shared" si="22"/>
        <v>1</v>
      </c>
      <c r="X61" s="476">
        <f t="shared" si="8"/>
        <v>0</v>
      </c>
      <c r="Y61" s="498"/>
      <c r="Z61" s="521">
        <f t="shared" si="23"/>
        <v>100</v>
      </c>
    </row>
    <row r="62" spans="1:26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443">
        <f>Startliste!E62</f>
        <v>0</v>
      </c>
      <c r="E62" s="444">
        <f>Startliste!F62</f>
        <v>0</v>
      </c>
      <c r="F62" s="445">
        <f>Startliste!G62</f>
        <v>0</v>
      </c>
      <c r="G62" s="515"/>
      <c r="H62" s="516"/>
      <c r="I62" s="516"/>
      <c r="J62" s="516"/>
      <c r="K62" s="516"/>
      <c r="L62" s="516"/>
      <c r="M62" s="390">
        <v>10</v>
      </c>
      <c r="N62" s="391"/>
      <c r="O62" s="392">
        <v>0</v>
      </c>
      <c r="P62" s="391"/>
      <c r="Q62" s="523">
        <f t="shared" si="17"/>
        <v>0</v>
      </c>
      <c r="R62" s="521">
        <f t="shared" si="10"/>
        <v>120</v>
      </c>
      <c r="S62" s="522">
        <f t="shared" si="18"/>
        <v>1</v>
      </c>
      <c r="T62" s="522">
        <f t="shared" si="19"/>
        <v>1</v>
      </c>
      <c r="U62" s="522">
        <f t="shared" si="20"/>
        <v>1</v>
      </c>
      <c r="V62" s="522">
        <f t="shared" si="21"/>
        <v>1</v>
      </c>
      <c r="W62" s="522">
        <f t="shared" si="22"/>
        <v>1</v>
      </c>
      <c r="X62" s="476">
        <f t="shared" si="8"/>
        <v>0</v>
      </c>
      <c r="Y62" s="498"/>
      <c r="Z62" s="521">
        <f t="shared" si="23"/>
        <v>100</v>
      </c>
    </row>
    <row r="63" spans="1:26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443">
        <f>Startliste!E63</f>
        <v>0</v>
      </c>
      <c r="E63" s="444">
        <f>Startliste!F63</f>
        <v>0</v>
      </c>
      <c r="F63" s="445">
        <f>Startliste!G63</f>
        <v>0</v>
      </c>
      <c r="G63" s="515"/>
      <c r="H63" s="516"/>
      <c r="I63" s="516"/>
      <c r="J63" s="516"/>
      <c r="K63" s="516"/>
      <c r="L63" s="516"/>
      <c r="M63" s="390">
        <v>10</v>
      </c>
      <c r="N63" s="391"/>
      <c r="O63" s="392">
        <v>0</v>
      </c>
      <c r="P63" s="391"/>
      <c r="Q63" s="523">
        <f t="shared" si="17"/>
        <v>0</v>
      </c>
      <c r="R63" s="521">
        <f t="shared" si="10"/>
        <v>120</v>
      </c>
      <c r="S63" s="522">
        <f t="shared" si="18"/>
        <v>1</v>
      </c>
      <c r="T63" s="522">
        <f t="shared" si="19"/>
        <v>1</v>
      </c>
      <c r="U63" s="522">
        <f t="shared" si="20"/>
        <v>1</v>
      </c>
      <c r="V63" s="522">
        <f t="shared" si="21"/>
        <v>1</v>
      </c>
      <c r="W63" s="522">
        <f t="shared" si="22"/>
        <v>1</v>
      </c>
      <c r="X63" s="476">
        <f t="shared" si="8"/>
        <v>0</v>
      </c>
      <c r="Y63" s="498"/>
      <c r="Z63" s="521">
        <f t="shared" si="23"/>
        <v>100</v>
      </c>
    </row>
    <row r="64" spans="1:26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443">
        <f>Startliste!E64</f>
        <v>0</v>
      </c>
      <c r="E64" s="444">
        <f>Startliste!F64</f>
        <v>0</v>
      </c>
      <c r="F64" s="445">
        <f>Startliste!G64</f>
        <v>0</v>
      </c>
      <c r="G64" s="515"/>
      <c r="H64" s="516"/>
      <c r="I64" s="516"/>
      <c r="J64" s="516"/>
      <c r="K64" s="516"/>
      <c r="L64" s="516"/>
      <c r="M64" s="390">
        <v>10</v>
      </c>
      <c r="N64" s="391"/>
      <c r="O64" s="392">
        <v>0</v>
      </c>
      <c r="P64" s="391"/>
      <c r="Q64" s="523">
        <f t="shared" si="17"/>
        <v>0</v>
      </c>
      <c r="R64" s="521">
        <f t="shared" si="10"/>
        <v>120</v>
      </c>
      <c r="S64" s="522">
        <f t="shared" si="18"/>
        <v>1</v>
      </c>
      <c r="T64" s="522">
        <f t="shared" si="19"/>
        <v>1</v>
      </c>
      <c r="U64" s="522">
        <f t="shared" si="20"/>
        <v>1</v>
      </c>
      <c r="V64" s="522">
        <f t="shared" si="21"/>
        <v>1</v>
      </c>
      <c r="W64" s="522">
        <f t="shared" si="22"/>
        <v>1</v>
      </c>
      <c r="X64" s="476">
        <f t="shared" si="8"/>
        <v>0</v>
      </c>
      <c r="Y64" s="498"/>
      <c r="Z64" s="521">
        <f t="shared" si="23"/>
        <v>100</v>
      </c>
    </row>
    <row r="65" spans="1:26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443">
        <f>Startliste!E65</f>
        <v>0</v>
      </c>
      <c r="E65" s="444">
        <f>Startliste!F65</f>
        <v>0</v>
      </c>
      <c r="F65" s="445">
        <f>Startliste!G65</f>
        <v>0</v>
      </c>
      <c r="G65" s="515"/>
      <c r="H65" s="516"/>
      <c r="I65" s="516"/>
      <c r="J65" s="616"/>
      <c r="K65" s="516"/>
      <c r="L65" s="516"/>
      <c r="M65" s="390">
        <v>10</v>
      </c>
      <c r="N65" s="391"/>
      <c r="O65" s="392">
        <v>0</v>
      </c>
      <c r="P65" s="391"/>
      <c r="Q65" s="523">
        <f t="shared" si="17"/>
        <v>0</v>
      </c>
      <c r="R65" s="521">
        <f t="shared" si="10"/>
        <v>120</v>
      </c>
      <c r="S65" s="522">
        <f t="shared" si="18"/>
        <v>1</v>
      </c>
      <c r="T65" s="522">
        <f t="shared" si="19"/>
        <v>1</v>
      </c>
      <c r="U65" s="522">
        <f t="shared" si="20"/>
        <v>1</v>
      </c>
      <c r="V65" s="522">
        <f t="shared" si="21"/>
        <v>1</v>
      </c>
      <c r="W65" s="522">
        <f t="shared" si="22"/>
        <v>1</v>
      </c>
      <c r="X65" s="476">
        <f t="shared" si="8"/>
        <v>0</v>
      </c>
      <c r="Y65" s="498"/>
      <c r="Z65" s="521">
        <f t="shared" si="23"/>
        <v>100</v>
      </c>
    </row>
    <row r="66" spans="1:26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443">
        <f>Startliste!E66</f>
        <v>0</v>
      </c>
      <c r="E66" s="444">
        <f>Startliste!F66</f>
        <v>0</v>
      </c>
      <c r="F66" s="445">
        <f>Startliste!G66</f>
        <v>0</v>
      </c>
      <c r="G66" s="515"/>
      <c r="H66" s="616"/>
      <c r="I66" s="516"/>
      <c r="J66" s="616"/>
      <c r="K66" s="516"/>
      <c r="L66" s="616"/>
      <c r="M66" s="390">
        <v>10</v>
      </c>
      <c r="N66" s="391"/>
      <c r="O66" s="392">
        <v>0</v>
      </c>
      <c r="P66" s="391"/>
      <c r="Q66" s="523">
        <f t="shared" si="17"/>
        <v>0</v>
      </c>
      <c r="R66" s="521">
        <f t="shared" si="10"/>
        <v>120</v>
      </c>
      <c r="S66" s="522">
        <f t="shared" si="18"/>
        <v>1</v>
      </c>
      <c r="T66" s="522">
        <f t="shared" si="19"/>
        <v>1</v>
      </c>
      <c r="U66" s="522">
        <f t="shared" si="20"/>
        <v>1</v>
      </c>
      <c r="V66" s="522">
        <f t="shared" si="21"/>
        <v>1</v>
      </c>
      <c r="W66" s="522">
        <f t="shared" si="22"/>
        <v>1</v>
      </c>
      <c r="X66" s="476">
        <f t="shared" si="8"/>
        <v>0</v>
      </c>
      <c r="Y66" s="498"/>
      <c r="Z66" s="521">
        <f t="shared" si="23"/>
        <v>100</v>
      </c>
    </row>
    <row r="67" spans="1:26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443">
        <f>Startliste!E67</f>
        <v>0</v>
      </c>
      <c r="E67" s="444">
        <f>Startliste!F67</f>
        <v>0</v>
      </c>
      <c r="F67" s="445">
        <f>Startliste!G67</f>
        <v>0</v>
      </c>
      <c r="G67" s="515"/>
      <c r="H67" s="616"/>
      <c r="I67" s="516"/>
      <c r="J67" s="616"/>
      <c r="K67" s="516"/>
      <c r="L67" s="616"/>
      <c r="M67" s="390">
        <v>10</v>
      </c>
      <c r="N67" s="391"/>
      <c r="O67" s="392">
        <v>0</v>
      </c>
      <c r="P67" s="391"/>
      <c r="Q67" s="523">
        <f t="shared" si="17"/>
        <v>0</v>
      </c>
      <c r="R67" s="521">
        <f t="shared" si="10"/>
        <v>120</v>
      </c>
      <c r="S67" s="522">
        <f t="shared" si="18"/>
        <v>1</v>
      </c>
      <c r="T67" s="522">
        <f t="shared" si="19"/>
        <v>1</v>
      </c>
      <c r="U67" s="522">
        <f t="shared" si="20"/>
        <v>1</v>
      </c>
      <c r="V67" s="522">
        <f t="shared" si="21"/>
        <v>1</v>
      </c>
      <c r="W67" s="522">
        <f t="shared" si="22"/>
        <v>1</v>
      </c>
      <c r="X67" s="476">
        <f t="shared" ref="X67" si="24">IF((SUM(S67:W67)&gt;3),0,100)</f>
        <v>0</v>
      </c>
      <c r="Y67" s="498"/>
      <c r="Z67" s="521">
        <f t="shared" si="23"/>
        <v>100</v>
      </c>
    </row>
    <row r="68" spans="1:26" x14ac:dyDescent="0.2">
      <c r="A68" s="442"/>
      <c r="B68" s="443"/>
      <c r="C68" s="442"/>
      <c r="D68" s="443"/>
      <c r="E68" s="444"/>
      <c r="F68" s="445"/>
      <c r="G68" s="515"/>
      <c r="H68" s="516"/>
      <c r="I68" s="516"/>
      <c r="J68" s="516"/>
      <c r="K68" s="516"/>
      <c r="L68" s="516"/>
      <c r="M68" s="390"/>
      <c r="N68" s="391"/>
      <c r="O68" s="392"/>
      <c r="P68" s="391"/>
      <c r="Q68" s="523"/>
      <c r="R68" s="521"/>
      <c r="S68" s="522"/>
      <c r="T68" s="522"/>
      <c r="U68" s="522"/>
      <c r="V68" s="522"/>
      <c r="W68" s="522"/>
      <c r="X68" s="617"/>
      <c r="Y68" s="498"/>
      <c r="Z68" s="521"/>
    </row>
    <row r="69" spans="1:26" x14ac:dyDescent="0.2">
      <c r="A69" s="14"/>
      <c r="C69" s="14"/>
      <c r="F69" s="34"/>
      <c r="G69" s="14"/>
      <c r="H69" s="14"/>
      <c r="I69" s="14"/>
      <c r="J69" s="14"/>
      <c r="K69" s="14"/>
      <c r="L69" s="14"/>
      <c r="M69" s="8" t="s">
        <v>100</v>
      </c>
      <c r="N69" s="14"/>
      <c r="O69" s="8" t="s">
        <v>100</v>
      </c>
      <c r="P69" s="14"/>
      <c r="Q69" s="14"/>
      <c r="R69" s="14"/>
      <c r="S69" s="14"/>
      <c r="T69" s="14"/>
      <c r="U69" s="14"/>
      <c r="V69" s="14"/>
      <c r="W69" s="14"/>
      <c r="X69" s="77"/>
      <c r="Y69" s="34"/>
      <c r="Z69" s="14"/>
    </row>
    <row r="70" spans="1:26" x14ac:dyDescent="0.2">
      <c r="A70" s="14"/>
      <c r="C70" s="14"/>
      <c r="F70" s="34"/>
      <c r="G70" s="14"/>
      <c r="H70" s="14"/>
      <c r="I70" s="14"/>
      <c r="J70" s="14"/>
      <c r="K70" s="14"/>
      <c r="L70" s="14"/>
      <c r="M70" s="14"/>
      <c r="N70" s="8" t="s">
        <v>101</v>
      </c>
      <c r="O70" s="14"/>
      <c r="P70" s="14"/>
      <c r="Q70" s="14"/>
      <c r="R70" s="14"/>
      <c r="S70" s="14"/>
      <c r="T70" s="14"/>
      <c r="U70" s="14"/>
      <c r="V70" s="14"/>
      <c r="W70" s="14"/>
      <c r="X70" s="77"/>
      <c r="Y70" s="34"/>
      <c r="Z70" s="14"/>
    </row>
  </sheetData>
  <mergeCells count="2">
    <mergeCell ref="B1:C1"/>
    <mergeCell ref="S1:W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P70"/>
  <sheetViews>
    <sheetView view="pageBreakPreview" zoomScale="115" zoomScaleNormal="100" zoomScaleSheetLayoutView="115" workbookViewId="0">
      <pane xSplit="5" ySplit="1" topLeftCell="F35" activePane="bottomRight" state="frozen"/>
      <selection activeCell="E62" sqref="E62"/>
      <selection pane="topRight" activeCell="E62" sqref="E62"/>
      <selection pane="bottomLeft" activeCell="E62" sqref="E62"/>
      <selection pane="bottomRight" activeCell="P28" sqref="P28"/>
    </sheetView>
  </sheetViews>
  <sheetFormatPr defaultColWidth="8.7109375" defaultRowHeight="12.75" customHeight="1" x14ac:dyDescent="0.2"/>
  <cols>
    <col min="1" max="1" width="4.7109375" style="70" customWidth="1"/>
    <col min="2" max="2" width="3.7109375" style="54" customWidth="1"/>
    <col min="3" max="3" width="3.7109375" style="70" customWidth="1"/>
    <col min="4" max="4" width="22.28515625" style="54" customWidth="1"/>
    <col min="5" max="5" width="14.85546875" style="34" customWidth="1"/>
    <col min="6" max="6" width="21.7109375" style="46" hidden="1" customWidth="1"/>
    <col min="7" max="7" width="7.5703125" style="14" customWidth="1"/>
    <col min="8" max="10" width="7.5703125" style="74" customWidth="1"/>
    <col min="11" max="11" width="12.140625" style="74" customWidth="1"/>
    <col min="12" max="12" width="5.42578125" style="62" customWidth="1"/>
    <col min="13" max="13" width="7.7109375" style="62" customWidth="1"/>
    <col min="14" max="14" width="9.140625" style="62" customWidth="1"/>
    <col min="15" max="15" width="8" style="62" customWidth="1"/>
    <col min="16" max="16" width="10.85546875" style="8" customWidth="1"/>
  </cols>
  <sheetData>
    <row r="1" spans="1:16" s="306" customFormat="1" ht="30" customHeight="1" x14ac:dyDescent="0.2">
      <c r="A1" s="110" t="str">
        <f>Startliste!A1</f>
        <v>Rygnr.</v>
      </c>
      <c r="B1" s="693" t="str">
        <f>Startliste!B1</f>
        <v>Klasse</v>
      </c>
      <c r="C1" s="694"/>
      <c r="D1" s="111" t="str">
        <f>Startliste!E1</f>
        <v>Fornavn</v>
      </c>
      <c r="E1" s="112" t="str">
        <f>Startliste!F1</f>
        <v>Efternavn</v>
      </c>
      <c r="F1" s="112" t="str">
        <f>Startliste!G1</f>
        <v>Hest</v>
      </c>
      <c r="G1" s="110" t="s">
        <v>69</v>
      </c>
      <c r="H1" s="113" t="s">
        <v>152</v>
      </c>
      <c r="I1" s="113" t="s">
        <v>153</v>
      </c>
      <c r="J1" s="113" t="s">
        <v>154</v>
      </c>
      <c r="K1" s="113" t="s">
        <v>70</v>
      </c>
      <c r="L1" s="114" t="s">
        <v>59</v>
      </c>
      <c r="M1" s="114" t="s">
        <v>71</v>
      </c>
      <c r="N1" s="114" t="s">
        <v>72</v>
      </c>
      <c r="O1" s="114" t="s">
        <v>73</v>
      </c>
      <c r="P1" s="346" t="s">
        <v>74</v>
      </c>
    </row>
    <row r="2" spans="1:16" x14ac:dyDescent="0.2">
      <c r="A2" s="462">
        <f>Startliste!A2</f>
        <v>1</v>
      </c>
      <c r="B2" s="463" t="str">
        <f>Startliste!B2</f>
        <v>AL</v>
      </c>
      <c r="C2" s="462">
        <f>Startliste!C2</f>
        <v>0</v>
      </c>
      <c r="D2" s="463">
        <f>Startliste!E2</f>
        <v>0</v>
      </c>
      <c r="E2" s="464">
        <f>Startliste!F2</f>
        <v>0</v>
      </c>
      <c r="F2" s="465">
        <f>Startliste!G2</f>
        <v>0</v>
      </c>
      <c r="G2" s="512">
        <f>IF((C2=1),Idealtider!$K$19,IF((C2=2),Idealtider!$L$19,IF((C2=3),Idealtider!$M$19,IF((C2=4),Idealtider!$N$19,))))</f>
        <v>0</v>
      </c>
      <c r="H2" s="513"/>
      <c r="I2" s="513"/>
      <c r="J2" s="513"/>
      <c r="K2" s="683">
        <f t="shared" ref="K2:K33" si="0">((H2+I2)+J2)/3</f>
        <v>0</v>
      </c>
      <c r="L2" s="524"/>
      <c r="M2" s="525"/>
      <c r="N2" s="521">
        <f t="shared" ref="N2:N34" si="1">IF(((IF((C2=1),((K2-G2)*7),IF((C2=2),((K2-G2)*5),IF((C2=3),((K2-G2)*4),IF((C2=4),((K2-G2)*4))))))&lt;100),(IF((C2=1),((K2-G2)*7),IF((C2=2),((K2-G2)*5),IF((C2=3),((K2-G2)*4),IF((C2=4),((K2-G2)*4)))))),-100)</f>
        <v>-100</v>
      </c>
      <c r="O2" s="519">
        <f t="shared" ref="O2:O33" si="2">IF((M2=0),0,30)</f>
        <v>0</v>
      </c>
      <c r="P2" s="519">
        <f t="shared" ref="P2:P33" si="3">IF((L2=0),(IF((N2&lt;0),(0+O2),(N2+O2))),100)</f>
        <v>0</v>
      </c>
    </row>
    <row r="3" spans="1:16" x14ac:dyDescent="0.2">
      <c r="A3" s="442">
        <f>Startliste!A3</f>
        <v>2</v>
      </c>
      <c r="B3" s="443" t="str">
        <f>Startliste!B3</f>
        <v>AL</v>
      </c>
      <c r="C3" s="442">
        <f>Startliste!C3</f>
        <v>0</v>
      </c>
      <c r="D3" s="443">
        <f>Startliste!E3</f>
        <v>0</v>
      </c>
      <c r="E3" s="444">
        <f>Startliste!F3</f>
        <v>0</v>
      </c>
      <c r="F3" s="445">
        <f>Startliste!G3</f>
        <v>0</v>
      </c>
      <c r="G3" s="515">
        <f>IF((C3=1),Idealtider!$K$19,IF((C3=2),Idealtider!$L$19,IF((C3=3),Idealtider!$M$19,IF((C3=4),Idealtider!$N$19,))))</f>
        <v>0</v>
      </c>
      <c r="H3" s="516"/>
      <c r="I3" s="516"/>
      <c r="J3" s="516"/>
      <c r="K3" s="683">
        <f t="shared" si="0"/>
        <v>0</v>
      </c>
      <c r="L3" s="499"/>
      <c r="M3" s="521"/>
      <c r="N3" s="521">
        <f t="shared" si="1"/>
        <v>-100</v>
      </c>
      <c r="O3" s="521">
        <f t="shared" si="2"/>
        <v>0</v>
      </c>
      <c r="P3" s="521">
        <f t="shared" si="3"/>
        <v>0</v>
      </c>
    </row>
    <row r="4" spans="1:16" x14ac:dyDescent="0.2">
      <c r="A4" s="442">
        <f>Startliste!A4</f>
        <v>3</v>
      </c>
      <c r="B4" s="443" t="str">
        <f>Startliste!B4</f>
        <v>AL</v>
      </c>
      <c r="C4" s="442">
        <f>Startliste!C4</f>
        <v>0</v>
      </c>
      <c r="D4" s="443">
        <f>Startliste!E4</f>
        <v>0</v>
      </c>
      <c r="E4" s="444">
        <f>Startliste!F4</f>
        <v>0</v>
      </c>
      <c r="F4" s="445">
        <f>Startliste!G4</f>
        <v>0</v>
      </c>
      <c r="G4" s="515">
        <f>IF((C4=1),Idealtider!$K$19,IF((C4=2),Idealtider!$L$19,IF((C4=3),Idealtider!$M$19,IF((C4=4),Idealtider!$N$19,))))</f>
        <v>0</v>
      </c>
      <c r="H4" s="516"/>
      <c r="I4" s="516"/>
      <c r="J4" s="516"/>
      <c r="K4" s="683">
        <f>((H4+I4)+J4)/2</f>
        <v>0</v>
      </c>
      <c r="L4" s="499"/>
      <c r="M4" s="521"/>
      <c r="N4" s="521">
        <f t="shared" si="1"/>
        <v>-100</v>
      </c>
      <c r="O4" s="521">
        <f t="shared" si="2"/>
        <v>0</v>
      </c>
      <c r="P4" s="521">
        <f t="shared" si="3"/>
        <v>0</v>
      </c>
    </row>
    <row r="5" spans="1:16" x14ac:dyDescent="0.2">
      <c r="A5" s="442">
        <f>Startliste!A5</f>
        <v>4</v>
      </c>
      <c r="B5" s="443" t="str">
        <f>Startliste!B5</f>
        <v>AL</v>
      </c>
      <c r="C5" s="442">
        <f>Startliste!C5</f>
        <v>0</v>
      </c>
      <c r="D5" s="443">
        <f>Startliste!E5</f>
        <v>0</v>
      </c>
      <c r="E5" s="444">
        <f>Startliste!F5</f>
        <v>0</v>
      </c>
      <c r="F5" s="445">
        <f>Startliste!G5</f>
        <v>0</v>
      </c>
      <c r="G5" s="515">
        <f>IF((C5=1),Idealtider!$K$19,IF((C5=2),Idealtider!$L$19,IF((C5=3),Idealtider!$M$19,IF((C5=4),Idealtider!$N$19,))))</f>
        <v>0</v>
      </c>
      <c r="H5" s="516"/>
      <c r="I5" s="516"/>
      <c r="J5" s="516"/>
      <c r="K5" s="683">
        <f t="shared" si="0"/>
        <v>0</v>
      </c>
      <c r="L5" s="499"/>
      <c r="M5" s="523"/>
      <c r="N5" s="521">
        <f t="shared" si="1"/>
        <v>-100</v>
      </c>
      <c r="O5" s="521">
        <f t="shared" si="2"/>
        <v>0</v>
      </c>
      <c r="P5" s="521">
        <f t="shared" si="3"/>
        <v>0</v>
      </c>
    </row>
    <row r="6" spans="1:16" x14ac:dyDescent="0.2">
      <c r="A6" s="442">
        <f>Startliste!A6</f>
        <v>5</v>
      </c>
      <c r="B6" s="443" t="str">
        <f>Startliste!B6</f>
        <v>AL</v>
      </c>
      <c r="C6" s="442">
        <f>Startliste!C6</f>
        <v>0</v>
      </c>
      <c r="D6" s="443">
        <f>Startliste!E6</f>
        <v>0</v>
      </c>
      <c r="E6" s="444">
        <f>Startliste!F6</f>
        <v>0</v>
      </c>
      <c r="F6" s="445">
        <f>Startliste!G6</f>
        <v>0</v>
      </c>
      <c r="G6" s="515">
        <f>IF((C6=1),Idealtider!$K$19,IF((C6=2),Idealtider!$L$19,IF((C6=3),Idealtider!$M$19,IF((C6=4),Idealtider!$N$19,))))</f>
        <v>0</v>
      </c>
      <c r="H6" s="516"/>
      <c r="I6" s="516"/>
      <c r="J6" s="516"/>
      <c r="K6" s="683">
        <f t="shared" si="0"/>
        <v>0</v>
      </c>
      <c r="L6" s="684"/>
      <c r="M6" s="521"/>
      <c r="N6" s="521">
        <f t="shared" si="1"/>
        <v>-100</v>
      </c>
      <c r="O6" s="521">
        <f t="shared" si="2"/>
        <v>0</v>
      </c>
      <c r="P6" s="521">
        <f t="shared" si="3"/>
        <v>0</v>
      </c>
    </row>
    <row r="7" spans="1:16" x14ac:dyDescent="0.2">
      <c r="A7" s="442">
        <f>Startliste!A7</f>
        <v>6</v>
      </c>
      <c r="B7" s="443" t="str">
        <f>Startliste!B7</f>
        <v>AL</v>
      </c>
      <c r="C7" s="442">
        <f>Startliste!C7</f>
        <v>0</v>
      </c>
      <c r="D7" s="443">
        <f>Startliste!E7</f>
        <v>0</v>
      </c>
      <c r="E7" s="444">
        <f>Startliste!F7</f>
        <v>0</v>
      </c>
      <c r="F7" s="445">
        <f>Startliste!G7</f>
        <v>0</v>
      </c>
      <c r="G7" s="515">
        <f>IF((C7=1),Idealtider!$K$19,IF((C7=2),Idealtider!$L$19,IF((C7=3),Idealtider!$M$19,IF((C7=4),Idealtider!$N$19,))))</f>
        <v>0</v>
      </c>
      <c r="H7" s="516"/>
      <c r="I7" s="516"/>
      <c r="J7" s="516"/>
      <c r="K7" s="683">
        <f t="shared" si="0"/>
        <v>0</v>
      </c>
      <c r="L7" s="499"/>
      <c r="M7" s="521"/>
      <c r="N7" s="521">
        <f t="shared" si="1"/>
        <v>-100</v>
      </c>
      <c r="O7" s="521">
        <f t="shared" si="2"/>
        <v>0</v>
      </c>
      <c r="P7" s="521">
        <f t="shared" si="3"/>
        <v>0</v>
      </c>
    </row>
    <row r="8" spans="1:16" x14ac:dyDescent="0.2">
      <c r="A8" s="442">
        <f>Startliste!A8</f>
        <v>7</v>
      </c>
      <c r="B8" s="443" t="str">
        <f>Startliste!B8</f>
        <v>AL</v>
      </c>
      <c r="C8" s="442">
        <f>Startliste!C8</f>
        <v>0</v>
      </c>
      <c r="D8" s="443">
        <f>Startliste!E8</f>
        <v>0</v>
      </c>
      <c r="E8" s="444">
        <f>Startliste!F8</f>
        <v>0</v>
      </c>
      <c r="F8" s="445">
        <f>Startliste!G8</f>
        <v>0</v>
      </c>
      <c r="G8" s="515">
        <f>IF((C8=1),Idealtider!$K$19,IF((C8=2),Idealtider!$L$19,IF((C8=3),Idealtider!$M$19,IF((C8=4),Idealtider!$N$19,))))</f>
        <v>0</v>
      </c>
      <c r="H8" s="516"/>
      <c r="I8" s="516"/>
      <c r="J8" s="516"/>
      <c r="K8" s="683">
        <f>((H8+I8)+J8)/2</f>
        <v>0</v>
      </c>
      <c r="L8" s="499"/>
      <c r="M8" s="521"/>
      <c r="N8" s="521">
        <f t="shared" si="1"/>
        <v>-100</v>
      </c>
      <c r="O8" s="521">
        <f t="shared" si="2"/>
        <v>0</v>
      </c>
      <c r="P8" s="521">
        <f t="shared" si="3"/>
        <v>0</v>
      </c>
    </row>
    <row r="9" spans="1:16" x14ac:dyDescent="0.2">
      <c r="A9" s="442">
        <f>Startliste!A9</f>
        <v>8</v>
      </c>
      <c r="B9" s="443" t="str">
        <f>Startliste!B9</f>
        <v>AL</v>
      </c>
      <c r="C9" s="442">
        <f>Startliste!C9</f>
        <v>0</v>
      </c>
      <c r="D9" s="443">
        <f>Startliste!E9</f>
        <v>0</v>
      </c>
      <c r="E9" s="444">
        <f>Startliste!F9</f>
        <v>0</v>
      </c>
      <c r="F9" s="445">
        <f>Startliste!G9</f>
        <v>0</v>
      </c>
      <c r="G9" s="515">
        <f>IF((C9=1),Idealtider!$K$19,IF((C9=2),Idealtider!$L$19,IF((C9=3),Idealtider!$M$19,IF((C9=4),Idealtider!$N$19,))))</f>
        <v>0</v>
      </c>
      <c r="H9" s="516"/>
      <c r="I9" s="516"/>
      <c r="J9" s="516"/>
      <c r="K9" s="683">
        <f t="shared" si="0"/>
        <v>0</v>
      </c>
      <c r="L9" s="499"/>
      <c r="M9" s="521"/>
      <c r="N9" s="521">
        <f t="shared" si="1"/>
        <v>-100</v>
      </c>
      <c r="O9" s="521">
        <f t="shared" si="2"/>
        <v>0</v>
      </c>
      <c r="P9" s="521">
        <f t="shared" si="3"/>
        <v>0</v>
      </c>
    </row>
    <row r="10" spans="1:16" x14ac:dyDescent="0.2">
      <c r="A10" s="442">
        <f>Startliste!A10</f>
        <v>9</v>
      </c>
      <c r="B10" s="443" t="str">
        <f>Startliste!B10</f>
        <v>AL</v>
      </c>
      <c r="C10" s="442">
        <f>Startliste!C10</f>
        <v>0</v>
      </c>
      <c r="D10" s="443">
        <f>Startliste!E10</f>
        <v>0</v>
      </c>
      <c r="E10" s="444">
        <f>Startliste!F10</f>
        <v>0</v>
      </c>
      <c r="F10" s="445">
        <f>Startliste!G10</f>
        <v>0</v>
      </c>
      <c r="G10" s="515">
        <f>IF((C10=1),Idealtider!$K$19,IF((C10=2),Idealtider!$L$19,IF((C10=3),Idealtider!$M$19,IF((C10=4),Idealtider!$N$19,))))</f>
        <v>0</v>
      </c>
      <c r="H10" s="516"/>
      <c r="I10" s="516"/>
      <c r="J10" s="516"/>
      <c r="K10" s="683">
        <f t="shared" si="0"/>
        <v>0</v>
      </c>
      <c r="L10" s="499"/>
      <c r="M10" s="521"/>
      <c r="N10" s="521">
        <f t="shared" si="1"/>
        <v>-100</v>
      </c>
      <c r="O10" s="521">
        <f t="shared" si="2"/>
        <v>0</v>
      </c>
      <c r="P10" s="521">
        <f t="shared" si="3"/>
        <v>0</v>
      </c>
    </row>
    <row r="11" spans="1:16" x14ac:dyDescent="0.2">
      <c r="A11" s="442">
        <f>Startliste!A11</f>
        <v>10</v>
      </c>
      <c r="B11" s="443" t="str">
        <f>Startliste!B11</f>
        <v>AL</v>
      </c>
      <c r="C11" s="442">
        <f>Startliste!C11</f>
        <v>0</v>
      </c>
      <c r="D11" s="443">
        <f>Startliste!E11</f>
        <v>0</v>
      </c>
      <c r="E11" s="444">
        <f>Startliste!F11</f>
        <v>0</v>
      </c>
      <c r="F11" s="445">
        <f>Startliste!G11</f>
        <v>0</v>
      </c>
      <c r="G11" s="515">
        <f>IF((C11=1),Idealtider!$K$19,IF((C11=2),Idealtider!$L$19,IF((C11=3),Idealtider!$M$19,IF((C11=4),Idealtider!$N$19,))))</f>
        <v>0</v>
      </c>
      <c r="H11" s="516"/>
      <c r="I11" s="516"/>
      <c r="J11" s="516"/>
      <c r="K11" s="683">
        <f>((H11+I11)+J11)/2</f>
        <v>0</v>
      </c>
      <c r="L11" s="499"/>
      <c r="M11" s="521"/>
      <c r="N11" s="521">
        <f t="shared" si="1"/>
        <v>-100</v>
      </c>
      <c r="O11" s="521">
        <f t="shared" si="2"/>
        <v>0</v>
      </c>
      <c r="P11" s="521">
        <f t="shared" si="3"/>
        <v>0</v>
      </c>
    </row>
    <row r="12" spans="1:16" x14ac:dyDescent="0.2">
      <c r="A12" s="442">
        <f>Startliste!A12</f>
        <v>11</v>
      </c>
      <c r="B12" s="443" t="str">
        <f>Startliste!B12</f>
        <v>AL</v>
      </c>
      <c r="C12" s="442">
        <f>Startliste!C12</f>
        <v>0</v>
      </c>
      <c r="D12" s="443">
        <f>Startliste!E12</f>
        <v>0</v>
      </c>
      <c r="E12" s="444">
        <f>Startliste!F12</f>
        <v>0</v>
      </c>
      <c r="F12" s="445">
        <f>Startliste!G12</f>
        <v>0</v>
      </c>
      <c r="G12" s="515">
        <f>IF((C12=1),Idealtider!$K$19,IF((C12=2),Idealtider!$L$19,IF((C12=3),Idealtider!$M$19,IF((C12=4),Idealtider!$N$19,))))</f>
        <v>0</v>
      </c>
      <c r="H12" s="516"/>
      <c r="I12" s="516"/>
      <c r="J12" s="516"/>
      <c r="K12" s="683">
        <f>((H12+I12)+J12)/2</f>
        <v>0</v>
      </c>
      <c r="L12" s="499"/>
      <c r="M12" s="521"/>
      <c r="N12" s="521">
        <f t="shared" si="1"/>
        <v>-100</v>
      </c>
      <c r="O12" s="521">
        <f t="shared" si="2"/>
        <v>0</v>
      </c>
      <c r="P12" s="521">
        <f t="shared" si="3"/>
        <v>0</v>
      </c>
    </row>
    <row r="13" spans="1:16" x14ac:dyDescent="0.2">
      <c r="A13" s="442">
        <f>Startliste!A13</f>
        <v>12</v>
      </c>
      <c r="B13" s="443" t="str">
        <f>Startliste!B13</f>
        <v>AL</v>
      </c>
      <c r="C13" s="442">
        <f>Startliste!C13</f>
        <v>0</v>
      </c>
      <c r="D13" s="443">
        <f>Startliste!E13</f>
        <v>0</v>
      </c>
      <c r="E13" s="444">
        <f>Startliste!F13</f>
        <v>0</v>
      </c>
      <c r="F13" s="445">
        <f>Startliste!G13</f>
        <v>0</v>
      </c>
      <c r="G13" s="515">
        <f>IF((C13=1),Idealtider!$K$19,IF((C13=2),Idealtider!$L$19,IF((C13=3),Idealtider!$M$19,IF((C13=4),Idealtider!$N$19,))))</f>
        <v>0</v>
      </c>
      <c r="H13" s="516"/>
      <c r="I13" s="516"/>
      <c r="J13" s="516"/>
      <c r="K13" s="683">
        <f>((H13+I13)+J13)/3</f>
        <v>0</v>
      </c>
      <c r="L13" s="499"/>
      <c r="M13" s="521"/>
      <c r="N13" s="521">
        <f t="shared" si="1"/>
        <v>-100</v>
      </c>
      <c r="O13" s="521">
        <f t="shared" si="2"/>
        <v>0</v>
      </c>
      <c r="P13" s="521">
        <f t="shared" si="3"/>
        <v>0</v>
      </c>
    </row>
    <row r="14" spans="1:16" x14ac:dyDescent="0.2">
      <c r="A14" s="442">
        <f>Startliste!A14</f>
        <v>13</v>
      </c>
      <c r="B14" s="443" t="str">
        <f>Startliste!B14</f>
        <v>AL</v>
      </c>
      <c r="C14" s="442">
        <f>Startliste!C14</f>
        <v>0</v>
      </c>
      <c r="D14" s="443">
        <f>Startliste!E14</f>
        <v>0</v>
      </c>
      <c r="E14" s="444">
        <f>Startliste!F14</f>
        <v>0</v>
      </c>
      <c r="F14" s="445">
        <f>Startliste!G14</f>
        <v>0</v>
      </c>
      <c r="G14" s="515">
        <f>IF((C14=1),Idealtider!$K$19,IF((C14=2),Idealtider!$L$19,IF((C14=3),Idealtider!$M$19,IF((C14=4),Idealtider!$N$19,))))</f>
        <v>0</v>
      </c>
      <c r="H14" s="516"/>
      <c r="I14" s="516"/>
      <c r="J14" s="516"/>
      <c r="K14" s="683">
        <f t="shared" si="0"/>
        <v>0</v>
      </c>
      <c r="L14" s="499"/>
      <c r="M14" s="521"/>
      <c r="N14" s="521">
        <f t="shared" si="1"/>
        <v>-100</v>
      </c>
      <c r="O14" s="521">
        <f t="shared" si="2"/>
        <v>0</v>
      </c>
      <c r="P14" s="521">
        <f t="shared" si="3"/>
        <v>0</v>
      </c>
    </row>
    <row r="15" spans="1:16" x14ac:dyDescent="0.2">
      <c r="A15" s="442">
        <f>Startliste!A15</f>
        <v>14</v>
      </c>
      <c r="B15" s="443" t="str">
        <f>Startliste!B15</f>
        <v>AL</v>
      </c>
      <c r="C15" s="442">
        <f>Startliste!C15</f>
        <v>0</v>
      </c>
      <c r="D15" s="443">
        <f>Startliste!E15</f>
        <v>0</v>
      </c>
      <c r="E15" s="444">
        <f>Startliste!F15</f>
        <v>0</v>
      </c>
      <c r="F15" s="445">
        <f>Startliste!G15</f>
        <v>0</v>
      </c>
      <c r="G15" s="515">
        <f>IF((C15=1),Idealtider!$K$19,IF((C15=2),Idealtider!$L$19,IF((C15=3),Idealtider!$M$19,IF((C15=4),Idealtider!$N$19,))))</f>
        <v>0</v>
      </c>
      <c r="H15" s="516"/>
      <c r="I15" s="516"/>
      <c r="J15" s="516"/>
      <c r="K15" s="683">
        <f>((H15+I15)+J15)/2</f>
        <v>0</v>
      </c>
      <c r="L15" s="499"/>
      <c r="M15" s="521"/>
      <c r="N15" s="521">
        <f t="shared" si="1"/>
        <v>-100</v>
      </c>
      <c r="O15" s="521">
        <f t="shared" si="2"/>
        <v>0</v>
      </c>
      <c r="P15" s="521">
        <f t="shared" si="3"/>
        <v>0</v>
      </c>
    </row>
    <row r="16" spans="1:16" x14ac:dyDescent="0.2">
      <c r="A16" s="442">
        <f>Startliste!A16</f>
        <v>15</v>
      </c>
      <c r="B16" s="443" t="str">
        <f>Startliste!B16</f>
        <v>AL</v>
      </c>
      <c r="C16" s="442">
        <f>Startliste!C16</f>
        <v>0</v>
      </c>
      <c r="D16" s="443">
        <f>Startliste!E16</f>
        <v>0</v>
      </c>
      <c r="E16" s="444">
        <f>Startliste!F16</f>
        <v>0</v>
      </c>
      <c r="F16" s="445">
        <f>Startliste!G16</f>
        <v>0</v>
      </c>
      <c r="G16" s="515">
        <f>IF((C16=1),Idealtider!$K$19,IF((C16=2),Idealtider!$L$19,IF((C16=3),Idealtider!$M$19,IF((C16=4),Idealtider!$N$19,))))</f>
        <v>0</v>
      </c>
      <c r="H16" s="516"/>
      <c r="I16" s="516"/>
      <c r="J16" s="516"/>
      <c r="K16" s="683">
        <f t="shared" si="0"/>
        <v>0</v>
      </c>
      <c r="L16" s="684"/>
      <c r="M16" s="521"/>
      <c r="N16" s="521">
        <f t="shared" si="1"/>
        <v>-100</v>
      </c>
      <c r="O16" s="521">
        <f t="shared" si="2"/>
        <v>0</v>
      </c>
      <c r="P16" s="521">
        <f t="shared" si="3"/>
        <v>0</v>
      </c>
    </row>
    <row r="17" spans="1:16" x14ac:dyDescent="0.2">
      <c r="A17" s="442">
        <f>Startliste!A17</f>
        <v>16</v>
      </c>
      <c r="B17" s="443" t="str">
        <f>Startliste!B17</f>
        <v>AL</v>
      </c>
      <c r="C17" s="442">
        <f>Startliste!C17</f>
        <v>0</v>
      </c>
      <c r="D17" s="443">
        <f>Startliste!E17</f>
        <v>0</v>
      </c>
      <c r="E17" s="444">
        <f>Startliste!F17</f>
        <v>0</v>
      </c>
      <c r="F17" s="445">
        <f>Startliste!G17</f>
        <v>0</v>
      </c>
      <c r="G17" s="515">
        <f>IF((C17=1),Idealtider!$K$19,IF((C17=2),Idealtider!$L$19,IF((C17=3),Idealtider!$M$19,IF((C17=4),Idealtider!$N$19,))))</f>
        <v>0</v>
      </c>
      <c r="H17" s="516"/>
      <c r="I17" s="516"/>
      <c r="J17" s="516"/>
      <c r="K17" s="683">
        <f t="shared" si="0"/>
        <v>0</v>
      </c>
      <c r="L17" s="499"/>
      <c r="M17" s="521"/>
      <c r="N17" s="521">
        <f t="shared" si="1"/>
        <v>-100</v>
      </c>
      <c r="O17" s="521">
        <f t="shared" si="2"/>
        <v>0</v>
      </c>
      <c r="P17" s="521">
        <f t="shared" si="3"/>
        <v>0</v>
      </c>
    </row>
    <row r="18" spans="1:16" x14ac:dyDescent="0.2">
      <c r="A18" s="442">
        <f>Startliste!A18</f>
        <v>17</v>
      </c>
      <c r="B18" s="443" t="str">
        <f>Startliste!B18</f>
        <v>AL</v>
      </c>
      <c r="C18" s="442">
        <f>Startliste!C18</f>
        <v>0</v>
      </c>
      <c r="D18" s="443">
        <f>Startliste!E18</f>
        <v>0</v>
      </c>
      <c r="E18" s="444">
        <f>Startliste!F18</f>
        <v>0</v>
      </c>
      <c r="F18" s="445">
        <f>Startliste!G18</f>
        <v>0</v>
      </c>
      <c r="G18" s="515">
        <f>IF((C18=1),Idealtider!$K$19,IF((C18=2),Idealtider!$L$19,IF((C18=3),Idealtider!$M$19,IF((C18=4),Idealtider!$N$19,))))</f>
        <v>0</v>
      </c>
      <c r="H18" s="516"/>
      <c r="I18" s="516"/>
      <c r="J18" s="516"/>
      <c r="K18" s="683">
        <f t="shared" si="0"/>
        <v>0</v>
      </c>
      <c r="L18" s="499"/>
      <c r="M18" s="521"/>
      <c r="N18" s="521">
        <f t="shared" si="1"/>
        <v>-100</v>
      </c>
      <c r="O18" s="521">
        <f t="shared" si="2"/>
        <v>0</v>
      </c>
      <c r="P18" s="521">
        <f t="shared" si="3"/>
        <v>0</v>
      </c>
    </row>
    <row r="19" spans="1:16" x14ac:dyDescent="0.2">
      <c r="A19" s="442">
        <f>Startliste!A19</f>
        <v>18</v>
      </c>
      <c r="B19" s="443" t="str">
        <f>Startliste!B19</f>
        <v>AL</v>
      </c>
      <c r="C19" s="442">
        <f>Startliste!C19</f>
        <v>0</v>
      </c>
      <c r="D19" s="443">
        <f>Startliste!E19</f>
        <v>0</v>
      </c>
      <c r="E19" s="444">
        <f>Startliste!F19</f>
        <v>0</v>
      </c>
      <c r="F19" s="445">
        <f>Startliste!G19</f>
        <v>0</v>
      </c>
      <c r="G19" s="515">
        <f>IF((C19=1),Idealtider!$K$19,IF((C19=2),Idealtider!$L$19,IF((C19=3),Idealtider!$M$19,IF((C19=4),Idealtider!$N$19,))))</f>
        <v>0</v>
      </c>
      <c r="H19" s="516"/>
      <c r="I19" s="516"/>
      <c r="J19" s="516"/>
      <c r="K19" s="683">
        <f t="shared" si="0"/>
        <v>0</v>
      </c>
      <c r="L19" s="499"/>
      <c r="M19" s="523"/>
      <c r="N19" s="521">
        <f t="shared" si="1"/>
        <v>-100</v>
      </c>
      <c r="O19" s="521">
        <f t="shared" si="2"/>
        <v>0</v>
      </c>
      <c r="P19" s="521">
        <f t="shared" si="3"/>
        <v>0</v>
      </c>
    </row>
    <row r="20" spans="1:16" x14ac:dyDescent="0.2">
      <c r="A20" s="442">
        <f>Startliste!A20</f>
        <v>19</v>
      </c>
      <c r="B20" s="443" t="str">
        <f>Startliste!B20</f>
        <v>AL</v>
      </c>
      <c r="C20" s="442">
        <f>Startliste!C20</f>
        <v>0</v>
      </c>
      <c r="D20" s="443">
        <f>Startliste!E20</f>
        <v>0</v>
      </c>
      <c r="E20" s="444">
        <f>Startliste!F20</f>
        <v>0</v>
      </c>
      <c r="F20" s="445">
        <f>Startliste!G20</f>
        <v>0</v>
      </c>
      <c r="G20" s="515">
        <f>IF((C20=1),Idealtider!$K$19,IF((C20=2),Idealtider!$L$19,IF((C20=3),Idealtider!$M$19,IF((C20=4),Idealtider!$N$19,))))</f>
        <v>0</v>
      </c>
      <c r="H20" s="516"/>
      <c r="I20" s="516"/>
      <c r="J20" s="516"/>
      <c r="K20" s="683">
        <f t="shared" si="0"/>
        <v>0</v>
      </c>
      <c r="L20" s="684"/>
      <c r="M20" s="521"/>
      <c r="N20" s="521">
        <f t="shared" si="1"/>
        <v>-100</v>
      </c>
      <c r="O20" s="521">
        <f t="shared" si="2"/>
        <v>0</v>
      </c>
      <c r="P20" s="521">
        <f t="shared" si="3"/>
        <v>0</v>
      </c>
    </row>
    <row r="21" spans="1:16" x14ac:dyDescent="0.2">
      <c r="A21" s="442">
        <f>Startliste!A21</f>
        <v>20</v>
      </c>
      <c r="B21" s="443" t="str">
        <f>Startliste!B21</f>
        <v>AL</v>
      </c>
      <c r="C21" s="442">
        <f>Startliste!C21</f>
        <v>0</v>
      </c>
      <c r="D21" s="443">
        <f>Startliste!E21</f>
        <v>0</v>
      </c>
      <c r="E21" s="444">
        <f>Startliste!F21</f>
        <v>0</v>
      </c>
      <c r="F21" s="445">
        <f>Startliste!G21</f>
        <v>0</v>
      </c>
      <c r="G21" s="515">
        <f>IF((C21=1),Idealtider!$K$19,IF((C21=2),Idealtider!$L$19,IF((C21=3),Idealtider!$M$19,IF((C21=4),Idealtider!$N$19,))))</f>
        <v>0</v>
      </c>
      <c r="H21" s="516"/>
      <c r="I21" s="516"/>
      <c r="J21" s="516"/>
      <c r="K21" s="683">
        <f t="shared" si="0"/>
        <v>0</v>
      </c>
      <c r="L21" s="499"/>
      <c r="M21" s="521"/>
      <c r="N21" s="521">
        <f t="shared" si="1"/>
        <v>-100</v>
      </c>
      <c r="O21" s="521">
        <f t="shared" si="2"/>
        <v>0</v>
      </c>
      <c r="P21" s="521">
        <f t="shared" si="3"/>
        <v>0</v>
      </c>
    </row>
    <row r="22" spans="1:16" x14ac:dyDescent="0.2">
      <c r="A22" s="442">
        <f>Startliste!A22</f>
        <v>21</v>
      </c>
      <c r="B22" s="443" t="str">
        <f>Startliste!B22</f>
        <v>AL</v>
      </c>
      <c r="C22" s="442">
        <f>Startliste!C22</f>
        <v>0</v>
      </c>
      <c r="D22" s="443">
        <f>Startliste!E22</f>
        <v>0</v>
      </c>
      <c r="E22" s="444">
        <f>Startliste!F22</f>
        <v>0</v>
      </c>
      <c r="F22" s="445">
        <f>Startliste!G22</f>
        <v>0</v>
      </c>
      <c r="G22" s="515">
        <f>IF((C22=1),Idealtider!$K$19,IF((C22=2),Idealtider!$L$19,IF((C22=3),Idealtider!$M$19,IF((C22=4),Idealtider!$N$19,))))</f>
        <v>0</v>
      </c>
      <c r="H22" s="516"/>
      <c r="I22" s="516"/>
      <c r="J22" s="516"/>
      <c r="K22" s="683">
        <f t="shared" si="0"/>
        <v>0</v>
      </c>
      <c r="L22" s="684"/>
      <c r="M22" s="521"/>
      <c r="N22" s="521">
        <f t="shared" si="1"/>
        <v>-100</v>
      </c>
      <c r="O22" s="521">
        <f t="shared" si="2"/>
        <v>0</v>
      </c>
      <c r="P22" s="521">
        <f t="shared" si="3"/>
        <v>0</v>
      </c>
    </row>
    <row r="23" spans="1:16" x14ac:dyDescent="0.2">
      <c r="A23" s="442">
        <f>Startliste!A23</f>
        <v>22</v>
      </c>
      <c r="B23" s="443" t="str">
        <f>Startliste!B23</f>
        <v>AL</v>
      </c>
      <c r="C23" s="442">
        <f>Startliste!C23</f>
        <v>0</v>
      </c>
      <c r="D23" s="443">
        <f>Startliste!E23</f>
        <v>0</v>
      </c>
      <c r="E23" s="444">
        <f>Startliste!F23</f>
        <v>0</v>
      </c>
      <c r="F23" s="445">
        <f>Startliste!G23</f>
        <v>0</v>
      </c>
      <c r="G23" s="515">
        <f>IF((C23=1),Idealtider!$K$19,IF((C23=2),Idealtider!$L$19,IF((C23=3),Idealtider!$M$19,IF((C23=4),Idealtider!$N$19,))))</f>
        <v>0</v>
      </c>
      <c r="H23" s="516"/>
      <c r="I23" s="516"/>
      <c r="J23" s="516"/>
      <c r="K23" s="683">
        <f t="shared" si="0"/>
        <v>0</v>
      </c>
      <c r="L23" s="499"/>
      <c r="M23" s="523"/>
      <c r="N23" s="521">
        <f t="shared" si="1"/>
        <v>-100</v>
      </c>
      <c r="O23" s="521">
        <f t="shared" si="2"/>
        <v>0</v>
      </c>
      <c r="P23" s="521">
        <f t="shared" si="3"/>
        <v>0</v>
      </c>
    </row>
    <row r="24" spans="1:16" x14ac:dyDescent="0.2">
      <c r="A24" s="442">
        <f>Startliste!A24</f>
        <v>23</v>
      </c>
      <c r="B24" s="443" t="str">
        <f>Startliste!B24</f>
        <v>AL</v>
      </c>
      <c r="C24" s="442">
        <f>Startliste!C24</f>
        <v>0</v>
      </c>
      <c r="D24" s="443">
        <f>Startliste!E24</f>
        <v>0</v>
      </c>
      <c r="E24" s="444">
        <f>Startliste!F24</f>
        <v>0</v>
      </c>
      <c r="F24" s="445">
        <f>Startliste!G24</f>
        <v>0</v>
      </c>
      <c r="G24" s="515">
        <f>IF((C24=1),Idealtider!$K$19,IF((C24=2),Idealtider!$L$19,IF((C24=3),Idealtider!$M$19,IF((C24=4),Idealtider!$N$19,))))</f>
        <v>0</v>
      </c>
      <c r="H24" s="516"/>
      <c r="I24" s="516"/>
      <c r="J24" s="516"/>
      <c r="K24" s="683">
        <f t="shared" si="0"/>
        <v>0</v>
      </c>
      <c r="L24" s="527"/>
      <c r="M24" s="528"/>
      <c r="N24" s="521">
        <f t="shared" si="1"/>
        <v>-100</v>
      </c>
      <c r="O24" s="521">
        <f t="shared" si="2"/>
        <v>0</v>
      </c>
      <c r="P24" s="521">
        <f t="shared" si="3"/>
        <v>0</v>
      </c>
    </row>
    <row r="25" spans="1:16" x14ac:dyDescent="0.2">
      <c r="A25" s="442">
        <f>Startliste!A25</f>
        <v>24</v>
      </c>
      <c r="B25" s="443" t="str">
        <f>Startliste!B25</f>
        <v>AL</v>
      </c>
      <c r="C25" s="442">
        <f>Startliste!C25</f>
        <v>0</v>
      </c>
      <c r="D25" s="443">
        <f>Startliste!E25</f>
        <v>0</v>
      </c>
      <c r="E25" s="444">
        <f>Startliste!F25</f>
        <v>0</v>
      </c>
      <c r="F25" s="445">
        <f>Startliste!G25</f>
        <v>0</v>
      </c>
      <c r="G25" s="515">
        <f>IF((C25=1),Idealtider!$K$19,IF((C25=2),Idealtider!$L$19,IF((C25=3),Idealtider!$M$19,IF((C25=4),Idealtider!$N$19,))))</f>
        <v>0</v>
      </c>
      <c r="H25" s="516"/>
      <c r="I25" s="516"/>
      <c r="J25" s="516"/>
      <c r="K25" s="683">
        <f t="shared" si="0"/>
        <v>0</v>
      </c>
      <c r="L25" s="684"/>
      <c r="M25" s="521"/>
      <c r="N25" s="521">
        <f t="shared" si="1"/>
        <v>-100</v>
      </c>
      <c r="O25" s="521">
        <f t="shared" si="2"/>
        <v>0</v>
      </c>
      <c r="P25" s="521">
        <f t="shared" si="3"/>
        <v>0</v>
      </c>
    </row>
    <row r="26" spans="1:16" x14ac:dyDescent="0.2">
      <c r="A26" s="442">
        <f>Startliste!A26</f>
        <v>25</v>
      </c>
      <c r="B26" s="443" t="str">
        <f>Startliste!B26</f>
        <v>AL</v>
      </c>
      <c r="C26" s="442">
        <f>Startliste!C26</f>
        <v>0</v>
      </c>
      <c r="D26" s="443">
        <f>Startliste!E26</f>
        <v>0</v>
      </c>
      <c r="E26" s="444">
        <f>Startliste!F26</f>
        <v>0</v>
      </c>
      <c r="F26" s="445">
        <f>Startliste!G26</f>
        <v>0</v>
      </c>
      <c r="G26" s="515">
        <f>IF((C26=1),Idealtider!$K$19,IF((C26=2),Idealtider!$L$19,IF((C26=3),Idealtider!$M$19,IF((C26=4),Idealtider!$N$19,))))</f>
        <v>0</v>
      </c>
      <c r="H26" s="516"/>
      <c r="I26" s="516"/>
      <c r="J26" s="516"/>
      <c r="K26" s="683">
        <f t="shared" si="0"/>
        <v>0</v>
      </c>
      <c r="L26" s="499"/>
      <c r="M26" s="521"/>
      <c r="N26" s="521">
        <f t="shared" si="1"/>
        <v>-100</v>
      </c>
      <c r="O26" s="521">
        <f t="shared" si="2"/>
        <v>0</v>
      </c>
      <c r="P26" s="521">
        <f t="shared" si="3"/>
        <v>0</v>
      </c>
    </row>
    <row r="27" spans="1:16" x14ac:dyDescent="0.2">
      <c r="A27" s="442">
        <f>Startliste!A27</f>
        <v>26</v>
      </c>
      <c r="B27" s="443" t="str">
        <f>Startliste!B27</f>
        <v>AL</v>
      </c>
      <c r="C27" s="442">
        <f>Startliste!C27</f>
        <v>0</v>
      </c>
      <c r="D27" s="443">
        <f>Startliste!E27</f>
        <v>0</v>
      </c>
      <c r="E27" s="444">
        <f>Startliste!F27</f>
        <v>0</v>
      </c>
      <c r="F27" s="445">
        <f>Startliste!G27</f>
        <v>0</v>
      </c>
      <c r="G27" s="515">
        <f>IF((C27=1),Idealtider!$K$19,IF((C27=2),Idealtider!$L$19,IF((C27=3),Idealtider!$M$19,IF((C27=4),Idealtider!$N$19,))))</f>
        <v>0</v>
      </c>
      <c r="H27" s="516"/>
      <c r="I27" s="516"/>
      <c r="J27" s="516"/>
      <c r="K27" s="683">
        <f t="shared" si="0"/>
        <v>0</v>
      </c>
      <c r="L27" s="499"/>
      <c r="M27" s="521"/>
      <c r="N27" s="521">
        <f t="shared" si="1"/>
        <v>-100</v>
      </c>
      <c r="O27" s="521">
        <f t="shared" si="2"/>
        <v>0</v>
      </c>
      <c r="P27" s="521">
        <f t="shared" si="3"/>
        <v>0</v>
      </c>
    </row>
    <row r="28" spans="1:16" x14ac:dyDescent="0.2">
      <c r="A28" s="442">
        <f>Startliste!A28</f>
        <v>27</v>
      </c>
      <c r="B28" s="443" t="str">
        <f>Startliste!B28</f>
        <v>AL</v>
      </c>
      <c r="C28" s="442">
        <f>Startliste!C28</f>
        <v>0</v>
      </c>
      <c r="D28" s="443">
        <f>Startliste!E28</f>
        <v>0</v>
      </c>
      <c r="E28" s="444">
        <f>Startliste!F28</f>
        <v>0</v>
      </c>
      <c r="F28" s="445">
        <f>Startliste!G28</f>
        <v>0</v>
      </c>
      <c r="G28" s="515">
        <f>IF((C28=1),Idealtider!$K$19,IF((C28=2),Idealtider!$L$19,IF((C28=3),Idealtider!$M$19,IF((C28=4),Idealtider!$N$19,))))</f>
        <v>0</v>
      </c>
      <c r="H28" s="516"/>
      <c r="I28" s="516"/>
      <c r="J28" s="516"/>
      <c r="K28" s="683">
        <f t="shared" si="0"/>
        <v>0</v>
      </c>
      <c r="L28" s="499"/>
      <c r="M28" s="523"/>
      <c r="N28" s="521">
        <f t="shared" si="1"/>
        <v>-100</v>
      </c>
      <c r="O28" s="521">
        <f t="shared" si="2"/>
        <v>0</v>
      </c>
      <c r="P28" s="521">
        <f t="shared" si="3"/>
        <v>0</v>
      </c>
    </row>
    <row r="29" spans="1:16" x14ac:dyDescent="0.2">
      <c r="A29" s="442">
        <f>Startliste!A29</f>
        <v>28</v>
      </c>
      <c r="B29" s="443" t="str">
        <f>Startliste!B29</f>
        <v>AL</v>
      </c>
      <c r="C29" s="442">
        <f>Startliste!C29</f>
        <v>0</v>
      </c>
      <c r="D29" s="443">
        <f>Startliste!E29</f>
        <v>0</v>
      </c>
      <c r="E29" s="444">
        <f>Startliste!F29</f>
        <v>0</v>
      </c>
      <c r="F29" s="445">
        <f>Startliste!G29</f>
        <v>0</v>
      </c>
      <c r="G29" s="515">
        <f>IF((C29=1),Idealtider!$K$19,IF((C29=2),Idealtider!$L$19,IF((C29=3),Idealtider!$M$19,IF((C29=4),Idealtider!$N$19,))))</f>
        <v>0</v>
      </c>
      <c r="H29" s="516"/>
      <c r="I29" s="516"/>
      <c r="J29" s="516"/>
      <c r="K29" s="683">
        <f t="shared" si="0"/>
        <v>0</v>
      </c>
      <c r="L29" s="499"/>
      <c r="M29" s="521"/>
      <c r="N29" s="521">
        <f t="shared" si="1"/>
        <v>-100</v>
      </c>
      <c r="O29" s="521">
        <f t="shared" si="2"/>
        <v>0</v>
      </c>
      <c r="P29" s="521">
        <f t="shared" si="3"/>
        <v>0</v>
      </c>
    </row>
    <row r="30" spans="1:16" x14ac:dyDescent="0.2">
      <c r="A30" s="442">
        <f>Startliste!A30</f>
        <v>29</v>
      </c>
      <c r="B30" s="443" t="str">
        <f>Startliste!B30</f>
        <v>AL</v>
      </c>
      <c r="C30" s="442">
        <f>Startliste!C30</f>
        <v>0</v>
      </c>
      <c r="D30" s="443">
        <f>Startliste!E30</f>
        <v>0</v>
      </c>
      <c r="E30" s="444">
        <f>Startliste!F30</f>
        <v>0</v>
      </c>
      <c r="F30" s="445">
        <f>Startliste!G30</f>
        <v>0</v>
      </c>
      <c r="G30" s="515">
        <f>IF((C30=1),Idealtider!$K$19,IF((C30=2),Idealtider!$L$19,IF((C30=3),Idealtider!$M$19,IF((C30=4),Idealtider!$N$19,))))</f>
        <v>0</v>
      </c>
      <c r="H30" s="516"/>
      <c r="I30" s="516"/>
      <c r="J30" s="516"/>
      <c r="K30" s="683">
        <f t="shared" si="0"/>
        <v>0</v>
      </c>
      <c r="L30" s="499"/>
      <c r="M30" s="523"/>
      <c r="N30" s="521">
        <f t="shared" si="1"/>
        <v>-100</v>
      </c>
      <c r="O30" s="521">
        <f t="shared" si="2"/>
        <v>0</v>
      </c>
      <c r="P30" s="521">
        <f t="shared" si="3"/>
        <v>0</v>
      </c>
    </row>
    <row r="31" spans="1:16" x14ac:dyDescent="0.2">
      <c r="A31" s="442">
        <f>Startliste!A31</f>
        <v>30</v>
      </c>
      <c r="B31" s="443" t="str">
        <f>Startliste!B31</f>
        <v>AL</v>
      </c>
      <c r="C31" s="442">
        <f>Startliste!C31</f>
        <v>0</v>
      </c>
      <c r="D31" s="443">
        <f>Startliste!E31</f>
        <v>0</v>
      </c>
      <c r="E31" s="444">
        <f>Startliste!F31</f>
        <v>0</v>
      </c>
      <c r="F31" s="445">
        <f>Startliste!G31</f>
        <v>0</v>
      </c>
      <c r="G31" s="515">
        <f>IF((C31=1),Idealtider!$K$19,IF((C31=2),Idealtider!$L$19,IF((C31=3),Idealtider!$M$19,IF((C31=4),Idealtider!$N$19,))))</f>
        <v>0</v>
      </c>
      <c r="H31" s="516"/>
      <c r="I31" s="516"/>
      <c r="J31" s="516"/>
      <c r="K31" s="683">
        <f t="shared" si="0"/>
        <v>0</v>
      </c>
      <c r="L31" s="499"/>
      <c r="M31" s="521"/>
      <c r="N31" s="521">
        <f t="shared" si="1"/>
        <v>-100</v>
      </c>
      <c r="O31" s="521">
        <f t="shared" si="2"/>
        <v>0</v>
      </c>
      <c r="P31" s="521">
        <f t="shared" si="3"/>
        <v>0</v>
      </c>
    </row>
    <row r="32" spans="1:16" x14ac:dyDescent="0.2">
      <c r="A32" s="442">
        <f>Startliste!A32</f>
        <v>31</v>
      </c>
      <c r="B32" s="443" t="str">
        <f>Startliste!B32</f>
        <v>AL</v>
      </c>
      <c r="C32" s="442">
        <f>Startliste!C32</f>
        <v>0</v>
      </c>
      <c r="D32" s="443">
        <f>Startliste!E32</f>
        <v>0</v>
      </c>
      <c r="E32" s="444">
        <f>Startliste!F32</f>
        <v>0</v>
      </c>
      <c r="F32" s="445">
        <f>Startliste!G32</f>
        <v>0</v>
      </c>
      <c r="G32" s="515">
        <f>IF((C32=1),Idealtider!$K$19,IF((C32=2),Idealtider!$L$19,IF((C32=3),Idealtider!$M$19,IF((C32=4),Idealtider!$N$19,))))</f>
        <v>0</v>
      </c>
      <c r="H32" s="516"/>
      <c r="I32" s="516"/>
      <c r="J32" s="516"/>
      <c r="K32" s="683">
        <f t="shared" si="0"/>
        <v>0</v>
      </c>
      <c r="L32" s="499"/>
      <c r="M32" s="521"/>
      <c r="N32" s="521">
        <f t="shared" si="1"/>
        <v>-100</v>
      </c>
      <c r="O32" s="521">
        <f t="shared" si="2"/>
        <v>0</v>
      </c>
      <c r="P32" s="521">
        <f t="shared" si="3"/>
        <v>0</v>
      </c>
    </row>
    <row r="33" spans="1:16" x14ac:dyDescent="0.2">
      <c r="A33" s="442">
        <f>Startliste!A33</f>
        <v>32</v>
      </c>
      <c r="B33" s="443" t="str">
        <f>Startliste!B33</f>
        <v>AL</v>
      </c>
      <c r="C33" s="442">
        <f>Startliste!C33</f>
        <v>0</v>
      </c>
      <c r="D33" s="443">
        <f>Startliste!E33</f>
        <v>0</v>
      </c>
      <c r="E33" s="444">
        <f>Startliste!F33</f>
        <v>0</v>
      </c>
      <c r="F33" s="445">
        <f>Startliste!G33</f>
        <v>0</v>
      </c>
      <c r="G33" s="515">
        <f>IF((C33=1),Idealtider!$K$19,IF((C33=2),Idealtider!$L$19,IF((C33=3),Idealtider!$M$19,IF((C33=4),Idealtider!$N$19,))))</f>
        <v>0</v>
      </c>
      <c r="H33" s="516"/>
      <c r="I33" s="516"/>
      <c r="J33" s="516"/>
      <c r="K33" s="683">
        <f t="shared" si="0"/>
        <v>0</v>
      </c>
      <c r="L33" s="499"/>
      <c r="M33" s="521"/>
      <c r="N33" s="521">
        <f t="shared" si="1"/>
        <v>-100</v>
      </c>
      <c r="O33" s="521">
        <f t="shared" si="2"/>
        <v>0</v>
      </c>
      <c r="P33" s="521">
        <f t="shared" si="3"/>
        <v>0</v>
      </c>
    </row>
    <row r="34" spans="1:16" x14ac:dyDescent="0.2">
      <c r="A34" s="442">
        <f>Startliste!A34</f>
        <v>33</v>
      </c>
      <c r="B34" s="443" t="str">
        <f>Startliste!B34</f>
        <v>AL</v>
      </c>
      <c r="C34" s="442">
        <f>Startliste!C34</f>
        <v>0</v>
      </c>
      <c r="D34" s="443">
        <f>Startliste!E34</f>
        <v>0</v>
      </c>
      <c r="E34" s="444">
        <f>Startliste!F34</f>
        <v>0</v>
      </c>
      <c r="F34" s="445">
        <f>Startliste!G34</f>
        <v>0</v>
      </c>
      <c r="G34" s="515">
        <f>IF((C34=1),Idealtider!$K$19,IF((C34=2),Idealtider!$L$19,IF((C34=3),Idealtider!$M$19,IF((C34=4),Idealtider!$N$19,))))</f>
        <v>0</v>
      </c>
      <c r="H34" s="516"/>
      <c r="I34" s="516"/>
      <c r="J34" s="516"/>
      <c r="K34" s="683">
        <f t="shared" ref="K34:K59" si="4">((H34+I34)+J34)/3</f>
        <v>0</v>
      </c>
      <c r="L34" s="499"/>
      <c r="M34" s="521"/>
      <c r="N34" s="521">
        <f t="shared" si="1"/>
        <v>-100</v>
      </c>
      <c r="O34" s="521">
        <f t="shared" ref="O34:O59" si="5">IF((M34=0),0,30)</f>
        <v>0</v>
      </c>
      <c r="P34" s="521">
        <f t="shared" ref="P34:P59" si="6">IF((L34=0),(IF((N34&lt;0),(0+O34),(N34+O34))),100)</f>
        <v>0</v>
      </c>
    </row>
    <row r="35" spans="1:16" x14ac:dyDescent="0.2">
      <c r="A35" s="442">
        <f>Startliste!A35</f>
        <v>34</v>
      </c>
      <c r="B35" s="443" t="str">
        <f>Startliste!B35</f>
        <v>AL</v>
      </c>
      <c r="C35" s="442">
        <f>Startliste!C35</f>
        <v>0</v>
      </c>
      <c r="D35" s="443">
        <f>Startliste!E35</f>
        <v>0</v>
      </c>
      <c r="E35" s="444">
        <f>Startliste!F35</f>
        <v>0</v>
      </c>
      <c r="F35" s="445">
        <f>Startliste!G35</f>
        <v>0</v>
      </c>
      <c r="G35" s="515">
        <f>IF((C35=1),Idealtider!$K$19,IF((C35=2),Idealtider!$L$19,IF((C35=3),Idealtider!$M$19,IF((C35=4),Idealtider!$N$19,))))</f>
        <v>0</v>
      </c>
      <c r="H35" s="516"/>
      <c r="I35" s="516"/>
      <c r="J35" s="516"/>
      <c r="K35" s="683">
        <f t="shared" si="4"/>
        <v>0</v>
      </c>
      <c r="L35" s="499"/>
      <c r="M35" s="521"/>
      <c r="N35" s="521">
        <f t="shared" ref="N35:N59" si="7">IF(((IF((C35=1),((K35-G35)*7),IF((C35=2),((K35-G35)*5),IF((C35=3),((K35-G35)*4),IF((C35=4),((K35-G35)*4))))))&lt;100),(IF((C35=1),((K35-G35)*7),IF((C35=2),((K35-G35)*5),IF((C35=3),((K35-G35)*4),IF((C35=4),((K35-G35)*4)))))),-100)</f>
        <v>-100</v>
      </c>
      <c r="O35" s="521">
        <f t="shared" si="5"/>
        <v>0</v>
      </c>
      <c r="P35" s="521">
        <f t="shared" si="6"/>
        <v>0</v>
      </c>
    </row>
    <row r="36" spans="1:16" x14ac:dyDescent="0.2">
      <c r="A36" s="442">
        <f>Startliste!A36</f>
        <v>35</v>
      </c>
      <c r="B36" s="443" t="str">
        <f>Startliste!B36</f>
        <v>AL</v>
      </c>
      <c r="C36" s="442">
        <f>Startliste!C36</f>
        <v>0</v>
      </c>
      <c r="D36" s="443">
        <f>Startliste!E36</f>
        <v>0</v>
      </c>
      <c r="E36" s="444">
        <f>Startliste!F36</f>
        <v>0</v>
      </c>
      <c r="F36" s="445">
        <f>Startliste!G36</f>
        <v>0</v>
      </c>
      <c r="G36" s="515">
        <f>IF((C36=1),Idealtider!$K$19,IF((C36=2),Idealtider!$L$19,IF((C36=3),Idealtider!$M$19,IF((C36=4),Idealtider!$N$19,))))</f>
        <v>0</v>
      </c>
      <c r="H36" s="516"/>
      <c r="I36" s="516"/>
      <c r="J36" s="516"/>
      <c r="K36" s="683">
        <f t="shared" si="4"/>
        <v>0</v>
      </c>
      <c r="L36" s="499"/>
      <c r="M36" s="521"/>
      <c r="N36" s="521">
        <f t="shared" si="7"/>
        <v>-100</v>
      </c>
      <c r="O36" s="521">
        <f t="shared" si="5"/>
        <v>0</v>
      </c>
      <c r="P36" s="521">
        <f t="shared" si="6"/>
        <v>0</v>
      </c>
    </row>
    <row r="37" spans="1:16" x14ac:dyDescent="0.2">
      <c r="A37" s="442">
        <f>Startliste!A37</f>
        <v>36</v>
      </c>
      <c r="B37" s="443" t="str">
        <f>Startliste!B37</f>
        <v>AL</v>
      </c>
      <c r="C37" s="442">
        <f>Startliste!C37</f>
        <v>0</v>
      </c>
      <c r="D37" s="443">
        <f>Startliste!E37</f>
        <v>0</v>
      </c>
      <c r="E37" s="444">
        <f>Startliste!F37</f>
        <v>0</v>
      </c>
      <c r="F37" s="445">
        <f>Startliste!G37</f>
        <v>0</v>
      </c>
      <c r="G37" s="515">
        <f>IF((C37=1),Idealtider!$K$19,IF((C37=2),Idealtider!$L$19,IF((C37=3),Idealtider!$M$19,IF((C37=4),Idealtider!$N$19,))))</f>
        <v>0</v>
      </c>
      <c r="H37" s="516"/>
      <c r="I37" s="516"/>
      <c r="J37" s="516"/>
      <c r="K37" s="683">
        <f t="shared" si="4"/>
        <v>0</v>
      </c>
      <c r="L37" s="684"/>
      <c r="M37" s="521"/>
      <c r="N37" s="521">
        <f t="shared" si="7"/>
        <v>-100</v>
      </c>
      <c r="O37" s="521">
        <f t="shared" si="5"/>
        <v>0</v>
      </c>
      <c r="P37" s="521">
        <f t="shared" si="6"/>
        <v>0</v>
      </c>
    </row>
    <row r="38" spans="1:16" x14ac:dyDescent="0.2">
      <c r="A38" s="442">
        <f>Startliste!A38</f>
        <v>37</v>
      </c>
      <c r="B38" s="443" t="str">
        <f>Startliste!B38</f>
        <v>AL</v>
      </c>
      <c r="C38" s="442">
        <f>Startliste!C38</f>
        <v>0</v>
      </c>
      <c r="D38" s="443">
        <f>Startliste!E38</f>
        <v>0</v>
      </c>
      <c r="E38" s="444">
        <f>Startliste!F38</f>
        <v>0</v>
      </c>
      <c r="F38" s="445">
        <f>Startliste!G38</f>
        <v>0</v>
      </c>
      <c r="G38" s="515">
        <f>IF((C38=1),Idealtider!$K$19,IF((C38=2),Idealtider!$L$19,IF((C38=3),Idealtider!$M$19,IF((C38=4),Idealtider!$N$19,))))</f>
        <v>0</v>
      </c>
      <c r="H38" s="516"/>
      <c r="I38" s="516"/>
      <c r="J38" s="516"/>
      <c r="K38" s="683">
        <f t="shared" si="4"/>
        <v>0</v>
      </c>
      <c r="L38" s="499"/>
      <c r="M38" s="523"/>
      <c r="N38" s="521">
        <f t="shared" si="7"/>
        <v>-100</v>
      </c>
      <c r="O38" s="521">
        <f t="shared" si="5"/>
        <v>0</v>
      </c>
      <c r="P38" s="521">
        <f t="shared" si="6"/>
        <v>0</v>
      </c>
    </row>
    <row r="39" spans="1:16" x14ac:dyDescent="0.2">
      <c r="A39" s="442">
        <f>Startliste!A39</f>
        <v>38</v>
      </c>
      <c r="B39" s="443" t="str">
        <f>Startliste!B39</f>
        <v>AL</v>
      </c>
      <c r="C39" s="442">
        <f>Startliste!C39</f>
        <v>0</v>
      </c>
      <c r="D39" s="443">
        <f>Startliste!E39</f>
        <v>0</v>
      </c>
      <c r="E39" s="444">
        <f>Startliste!F39</f>
        <v>0</v>
      </c>
      <c r="F39" s="445">
        <f>Startliste!G39</f>
        <v>0</v>
      </c>
      <c r="G39" s="515">
        <f>IF((C39=1),Idealtider!$K$19,IF((C39=2),Idealtider!$L$19,IF((C39=3),Idealtider!$M$19,IF((C39=4),Idealtider!$N$19,))))</f>
        <v>0</v>
      </c>
      <c r="H39" s="516"/>
      <c r="I39" s="516"/>
      <c r="J39" s="516"/>
      <c r="K39" s="683">
        <f t="shared" si="4"/>
        <v>0</v>
      </c>
      <c r="L39" s="499"/>
      <c r="M39" s="521"/>
      <c r="N39" s="521">
        <f t="shared" si="7"/>
        <v>-100</v>
      </c>
      <c r="O39" s="521">
        <f t="shared" si="5"/>
        <v>0</v>
      </c>
      <c r="P39" s="521">
        <f t="shared" si="6"/>
        <v>0</v>
      </c>
    </row>
    <row r="40" spans="1:16" x14ac:dyDescent="0.2">
      <c r="A40" s="442">
        <f>Startliste!A40</f>
        <v>39</v>
      </c>
      <c r="B40" s="443" t="str">
        <f>Startliste!B40</f>
        <v>AL</v>
      </c>
      <c r="C40" s="442">
        <f>Startliste!C40</f>
        <v>0</v>
      </c>
      <c r="D40" s="443">
        <f>Startliste!E40</f>
        <v>0</v>
      </c>
      <c r="E40" s="444">
        <f>Startliste!F40</f>
        <v>0</v>
      </c>
      <c r="F40" s="445">
        <f>Startliste!G40</f>
        <v>0</v>
      </c>
      <c r="G40" s="515">
        <f>IF((C40=1),Idealtider!$K$19,IF((C40=2),Idealtider!$L$19,IF((C40=3),Idealtider!$M$19,IF((C40=4),Idealtider!$N$19,))))</f>
        <v>0</v>
      </c>
      <c r="H40" s="516"/>
      <c r="I40" s="516"/>
      <c r="J40" s="516"/>
      <c r="K40" s="683">
        <f t="shared" si="4"/>
        <v>0</v>
      </c>
      <c r="L40" s="499"/>
      <c r="M40" s="521"/>
      <c r="N40" s="521">
        <f t="shared" si="7"/>
        <v>-100</v>
      </c>
      <c r="O40" s="521">
        <f t="shared" si="5"/>
        <v>0</v>
      </c>
      <c r="P40" s="521">
        <f t="shared" si="6"/>
        <v>0</v>
      </c>
    </row>
    <row r="41" spans="1:16" x14ac:dyDescent="0.2">
      <c r="A41" s="442">
        <f>Startliste!A41</f>
        <v>40</v>
      </c>
      <c r="B41" s="443" t="str">
        <f>Startliste!B41</f>
        <v>AL</v>
      </c>
      <c r="C41" s="442">
        <f>Startliste!C41</f>
        <v>0</v>
      </c>
      <c r="D41" s="443">
        <f>Startliste!E41</f>
        <v>0</v>
      </c>
      <c r="E41" s="444">
        <f>Startliste!F41</f>
        <v>0</v>
      </c>
      <c r="F41" s="445">
        <f>Startliste!G41</f>
        <v>0</v>
      </c>
      <c r="G41" s="515">
        <f>IF((C41=1),Idealtider!$K$19,IF((C41=2),Idealtider!$L$19,IF((C41=3),Idealtider!$M$19,IF((C41=4),Idealtider!$N$19,))))</f>
        <v>0</v>
      </c>
      <c r="H41" s="516"/>
      <c r="I41" s="516"/>
      <c r="J41" s="516"/>
      <c r="K41" s="683">
        <f t="shared" si="4"/>
        <v>0</v>
      </c>
      <c r="L41" s="499"/>
      <c r="M41" s="521"/>
      <c r="N41" s="521">
        <f t="shared" si="7"/>
        <v>-100</v>
      </c>
      <c r="O41" s="521">
        <f t="shared" si="5"/>
        <v>0</v>
      </c>
      <c r="P41" s="521">
        <f t="shared" si="6"/>
        <v>0</v>
      </c>
    </row>
    <row r="42" spans="1:16" x14ac:dyDescent="0.2">
      <c r="A42" s="442">
        <f>Startliste!A42</f>
        <v>41</v>
      </c>
      <c r="B42" s="443" t="str">
        <f>Startliste!B42</f>
        <v>AL</v>
      </c>
      <c r="C42" s="442">
        <f>Startliste!C42</f>
        <v>0</v>
      </c>
      <c r="D42" s="443">
        <f>Startliste!E42</f>
        <v>0</v>
      </c>
      <c r="E42" s="444">
        <f>Startliste!F42</f>
        <v>0</v>
      </c>
      <c r="F42" s="445">
        <f>Startliste!G42</f>
        <v>0</v>
      </c>
      <c r="G42" s="515">
        <f>IF((C42=1),Idealtider!$K$19,IF((C42=2),Idealtider!$L$19,IF((C42=3),Idealtider!$M$19,IF((C42=4),Idealtider!$N$19,))))</f>
        <v>0</v>
      </c>
      <c r="H42" s="516"/>
      <c r="I42" s="516"/>
      <c r="J42" s="516"/>
      <c r="K42" s="683">
        <f t="shared" si="4"/>
        <v>0</v>
      </c>
      <c r="L42" s="499"/>
      <c r="M42" s="521"/>
      <c r="N42" s="521">
        <f t="shared" si="7"/>
        <v>-100</v>
      </c>
      <c r="O42" s="521">
        <f t="shared" si="5"/>
        <v>0</v>
      </c>
      <c r="P42" s="521">
        <f t="shared" si="6"/>
        <v>0</v>
      </c>
    </row>
    <row r="43" spans="1:16" x14ac:dyDescent="0.2">
      <c r="A43" s="442">
        <f>Startliste!A43</f>
        <v>42</v>
      </c>
      <c r="B43" s="443" t="str">
        <f>Startliste!B43</f>
        <v>AL</v>
      </c>
      <c r="C43" s="442">
        <f>Startliste!C43</f>
        <v>0</v>
      </c>
      <c r="D43" s="443">
        <f>Startliste!E43</f>
        <v>0</v>
      </c>
      <c r="E43" s="444">
        <f>Startliste!F43</f>
        <v>0</v>
      </c>
      <c r="F43" s="445">
        <f>Startliste!G43</f>
        <v>0</v>
      </c>
      <c r="G43" s="515">
        <f>IF((C43=1),Idealtider!$K$19,IF((C43=2),Idealtider!$L$19,IF((C43=3),Idealtider!$M$19,IF((C43=4),Idealtider!$N$19,))))</f>
        <v>0</v>
      </c>
      <c r="H43" s="516"/>
      <c r="I43" s="516"/>
      <c r="J43" s="516"/>
      <c r="K43" s="683">
        <f t="shared" si="4"/>
        <v>0</v>
      </c>
      <c r="L43" s="684"/>
      <c r="M43" s="521"/>
      <c r="N43" s="521">
        <f t="shared" si="7"/>
        <v>-100</v>
      </c>
      <c r="O43" s="521">
        <f t="shared" si="5"/>
        <v>0</v>
      </c>
      <c r="P43" s="521">
        <f t="shared" si="6"/>
        <v>0</v>
      </c>
    </row>
    <row r="44" spans="1:16" x14ac:dyDescent="0.2">
      <c r="A44" s="442">
        <f>Startliste!A44</f>
        <v>43</v>
      </c>
      <c r="B44" s="443" t="str">
        <f>Startliste!B44</f>
        <v>AL</v>
      </c>
      <c r="C44" s="442">
        <f>Startliste!C44</f>
        <v>0</v>
      </c>
      <c r="D44" s="443">
        <f>Startliste!E44</f>
        <v>0</v>
      </c>
      <c r="E44" s="444">
        <f>Startliste!F44</f>
        <v>0</v>
      </c>
      <c r="F44" s="445">
        <f>Startliste!G44</f>
        <v>0</v>
      </c>
      <c r="G44" s="515">
        <f>IF((C44=1),Idealtider!$K$19,IF((C44=2),Idealtider!$L$19,IF((C44=3),Idealtider!$M$19,IF((C44=4),Idealtider!$N$19,))))</f>
        <v>0</v>
      </c>
      <c r="H44" s="516"/>
      <c r="I44" s="516"/>
      <c r="J44" s="516"/>
      <c r="K44" s="683">
        <f t="shared" si="4"/>
        <v>0</v>
      </c>
      <c r="L44" s="684"/>
      <c r="M44" s="521"/>
      <c r="N44" s="521">
        <f t="shared" si="7"/>
        <v>-100</v>
      </c>
      <c r="O44" s="521">
        <f t="shared" si="5"/>
        <v>0</v>
      </c>
      <c r="P44" s="521">
        <f t="shared" si="6"/>
        <v>0</v>
      </c>
    </row>
    <row r="45" spans="1:16" x14ac:dyDescent="0.2">
      <c r="A45" s="442">
        <f>Startliste!A45</f>
        <v>44</v>
      </c>
      <c r="B45" s="443" t="str">
        <f>Startliste!B45</f>
        <v>AL</v>
      </c>
      <c r="C45" s="442">
        <f>Startliste!C45</f>
        <v>0</v>
      </c>
      <c r="D45" s="443">
        <f>Startliste!E45</f>
        <v>0</v>
      </c>
      <c r="E45" s="444">
        <f>Startliste!F45</f>
        <v>0</v>
      </c>
      <c r="F45" s="445">
        <f>Startliste!G45</f>
        <v>0</v>
      </c>
      <c r="G45" s="515">
        <f>IF((C45=1),Idealtider!$K$19,IF((C45=2),Idealtider!$L$19,IF((C45=3),Idealtider!$M$19,IF((C45=4),Idealtider!$N$19,))))</f>
        <v>0</v>
      </c>
      <c r="H45" s="516"/>
      <c r="I45" s="516"/>
      <c r="J45" s="516"/>
      <c r="K45" s="683">
        <f t="shared" si="4"/>
        <v>0</v>
      </c>
      <c r="L45" s="499"/>
      <c r="M45" s="521"/>
      <c r="N45" s="521">
        <f t="shared" si="7"/>
        <v>-100</v>
      </c>
      <c r="O45" s="521">
        <f t="shared" si="5"/>
        <v>0</v>
      </c>
      <c r="P45" s="521">
        <f t="shared" si="6"/>
        <v>0</v>
      </c>
    </row>
    <row r="46" spans="1:16" x14ac:dyDescent="0.2">
      <c r="A46" s="442">
        <f>Startliste!A46</f>
        <v>45</v>
      </c>
      <c r="B46" s="443" t="str">
        <f>Startliste!B46</f>
        <v>AL</v>
      </c>
      <c r="C46" s="442">
        <f>Startliste!C46</f>
        <v>0</v>
      </c>
      <c r="D46" s="443">
        <f>Startliste!E46</f>
        <v>0</v>
      </c>
      <c r="E46" s="444">
        <f>Startliste!F46</f>
        <v>0</v>
      </c>
      <c r="F46" s="445">
        <f>Startliste!G46</f>
        <v>0</v>
      </c>
      <c r="G46" s="515">
        <f>IF((C46=1),Idealtider!$K$19,IF((C46=2),Idealtider!$L$19,IF((C46=3),Idealtider!$M$19,IF((C46=4),Idealtider!$N$19,))))</f>
        <v>0</v>
      </c>
      <c r="H46" s="514"/>
      <c r="I46" s="516"/>
      <c r="J46" s="516"/>
      <c r="K46" s="683">
        <f>((H46+I46)+J46)/3</f>
        <v>0</v>
      </c>
      <c r="L46" s="499"/>
      <c r="M46" s="523"/>
      <c r="N46" s="521">
        <f t="shared" si="7"/>
        <v>-100</v>
      </c>
      <c r="O46" s="521">
        <f t="shared" si="5"/>
        <v>0</v>
      </c>
      <c r="P46" s="521">
        <f t="shared" si="6"/>
        <v>0</v>
      </c>
    </row>
    <row r="47" spans="1:16" x14ac:dyDescent="0.2">
      <c r="A47" s="442">
        <f>Startliste!A47</f>
        <v>46</v>
      </c>
      <c r="B47" s="443" t="str">
        <f>Startliste!B47</f>
        <v>AL</v>
      </c>
      <c r="C47" s="442">
        <f>Startliste!C47</f>
        <v>0</v>
      </c>
      <c r="D47" s="443">
        <f>Startliste!E47</f>
        <v>0</v>
      </c>
      <c r="E47" s="444">
        <f>Startliste!F47</f>
        <v>0</v>
      </c>
      <c r="F47" s="445">
        <f>Startliste!G47</f>
        <v>0</v>
      </c>
      <c r="G47" s="515">
        <f>IF((C47=1),Idealtider!$K$19,IF((C47=2),Idealtider!$L$19,IF((C47=3),Idealtider!$M$19,IF((C47=4),Idealtider!$N$19,))))</f>
        <v>0</v>
      </c>
      <c r="H47" s="516"/>
      <c r="I47" s="516"/>
      <c r="J47" s="516"/>
      <c r="K47" s="683">
        <f>((H47+I47)+J47)/3</f>
        <v>0</v>
      </c>
      <c r="L47" s="499"/>
      <c r="M47" s="521"/>
      <c r="N47" s="521">
        <f t="shared" si="7"/>
        <v>-100</v>
      </c>
      <c r="O47" s="521">
        <f t="shared" si="5"/>
        <v>0</v>
      </c>
      <c r="P47" s="521">
        <f t="shared" si="6"/>
        <v>0</v>
      </c>
    </row>
    <row r="48" spans="1:16" x14ac:dyDescent="0.2">
      <c r="A48" s="442">
        <f>Startliste!A48</f>
        <v>47</v>
      </c>
      <c r="B48" s="443" t="str">
        <f>Startliste!B48</f>
        <v>AL</v>
      </c>
      <c r="C48" s="442">
        <f>Startliste!C48</f>
        <v>0</v>
      </c>
      <c r="D48" s="443">
        <f>Startliste!E48</f>
        <v>0</v>
      </c>
      <c r="E48" s="444">
        <f>Startliste!F48</f>
        <v>0</v>
      </c>
      <c r="F48" s="445">
        <f>Startliste!G48</f>
        <v>0</v>
      </c>
      <c r="G48" s="515">
        <f>IF((C48=1),Idealtider!$K$19,IF((C48=2),Idealtider!$L$19,IF((C48=3),Idealtider!$M$19,IF((C48=4),Idealtider!$N$19,))))</f>
        <v>0</v>
      </c>
      <c r="H48" s="616"/>
      <c r="I48" s="516"/>
      <c r="J48" s="516"/>
      <c r="K48" s="683">
        <f t="shared" si="4"/>
        <v>0</v>
      </c>
      <c r="L48" s="499"/>
      <c r="M48" s="521"/>
      <c r="N48" s="521">
        <f t="shared" si="7"/>
        <v>-100</v>
      </c>
      <c r="O48" s="521">
        <f t="shared" si="5"/>
        <v>0</v>
      </c>
      <c r="P48" s="521">
        <f t="shared" si="6"/>
        <v>0</v>
      </c>
    </row>
    <row r="49" spans="1:16" x14ac:dyDescent="0.2">
      <c r="A49" s="442">
        <f>Startliste!A49</f>
        <v>48</v>
      </c>
      <c r="B49" s="443" t="str">
        <f>Startliste!B49</f>
        <v>AL</v>
      </c>
      <c r="C49" s="442">
        <f>Startliste!C49</f>
        <v>0</v>
      </c>
      <c r="D49" s="443">
        <f>Startliste!E49</f>
        <v>0</v>
      </c>
      <c r="E49" s="444">
        <f>Startliste!F49</f>
        <v>0</v>
      </c>
      <c r="F49" s="445">
        <f>Startliste!G49</f>
        <v>0</v>
      </c>
      <c r="G49" s="515">
        <f>IF((C49=1),Idealtider!$K$19,IF((C49=2),Idealtider!$L$19,IF((C49=3),Idealtider!$M$19,IF((C49=4),Idealtider!$N$19,))))</f>
        <v>0</v>
      </c>
      <c r="H49" s="516"/>
      <c r="I49" s="516"/>
      <c r="J49" s="516"/>
      <c r="K49" s="683">
        <f t="shared" si="4"/>
        <v>0</v>
      </c>
      <c r="L49" s="499"/>
      <c r="M49" s="521"/>
      <c r="N49" s="521">
        <f t="shared" si="7"/>
        <v>-100</v>
      </c>
      <c r="O49" s="521">
        <f t="shared" si="5"/>
        <v>0</v>
      </c>
      <c r="P49" s="521">
        <f t="shared" si="6"/>
        <v>0</v>
      </c>
    </row>
    <row r="50" spans="1:16" x14ac:dyDescent="0.2">
      <c r="A50" s="442">
        <f>Startliste!A50</f>
        <v>49</v>
      </c>
      <c r="B50" s="443" t="str">
        <f>Startliste!B50</f>
        <v>AL</v>
      </c>
      <c r="C50" s="442">
        <f>Startliste!C50</f>
        <v>0</v>
      </c>
      <c r="D50" s="443">
        <f>Startliste!E50</f>
        <v>0</v>
      </c>
      <c r="E50" s="444">
        <f>Startliste!F50</f>
        <v>0</v>
      </c>
      <c r="F50" s="445">
        <f>Startliste!G50</f>
        <v>0</v>
      </c>
      <c r="G50" s="515">
        <f>IF((C50=1),Idealtider!$K$19,IF((C50=2),Idealtider!$L$19,IF((C50=3),Idealtider!$M$19,IF((C50=4),Idealtider!$N$19,))))</f>
        <v>0</v>
      </c>
      <c r="H50" s="516"/>
      <c r="I50" s="516"/>
      <c r="J50" s="516"/>
      <c r="K50" s="683">
        <f t="shared" si="4"/>
        <v>0</v>
      </c>
      <c r="L50" s="499"/>
      <c r="M50" s="521"/>
      <c r="N50" s="521">
        <f t="shared" si="7"/>
        <v>-100</v>
      </c>
      <c r="O50" s="521">
        <f t="shared" si="5"/>
        <v>0</v>
      </c>
      <c r="P50" s="521">
        <f t="shared" si="6"/>
        <v>0</v>
      </c>
    </row>
    <row r="51" spans="1:16" x14ac:dyDescent="0.2">
      <c r="A51" s="442">
        <f>Startliste!A51</f>
        <v>50</v>
      </c>
      <c r="B51" s="443" t="str">
        <f>Startliste!B51</f>
        <v>AL</v>
      </c>
      <c r="C51" s="442">
        <f>Startliste!C51</f>
        <v>0</v>
      </c>
      <c r="D51" s="443">
        <f>Startliste!E51</f>
        <v>0</v>
      </c>
      <c r="E51" s="444">
        <f>Startliste!F51</f>
        <v>0</v>
      </c>
      <c r="F51" s="445">
        <f>Startliste!G51</f>
        <v>0</v>
      </c>
      <c r="G51" s="515">
        <f>IF((C51=1),Idealtider!$K$19,IF((C51=2),Idealtider!$L$19,IF((C51=3),Idealtider!$M$19,IF((C51=4),Idealtider!$N$19,))))</f>
        <v>0</v>
      </c>
      <c r="H51" s="516"/>
      <c r="I51" s="516"/>
      <c r="J51" s="516"/>
      <c r="K51" s="683">
        <f t="shared" si="4"/>
        <v>0</v>
      </c>
      <c r="L51" s="499"/>
      <c r="M51" s="521"/>
      <c r="N51" s="521">
        <f t="shared" si="7"/>
        <v>-100</v>
      </c>
      <c r="O51" s="521">
        <f t="shared" si="5"/>
        <v>0</v>
      </c>
      <c r="P51" s="521">
        <f t="shared" si="6"/>
        <v>0</v>
      </c>
    </row>
    <row r="52" spans="1:16" x14ac:dyDescent="0.2">
      <c r="A52" s="442">
        <f>Startliste!A52</f>
        <v>51</v>
      </c>
      <c r="B52" s="443" t="str">
        <f>Startliste!B52</f>
        <v>AL</v>
      </c>
      <c r="C52" s="442">
        <f>Startliste!C52</f>
        <v>0</v>
      </c>
      <c r="D52" s="443">
        <f>Startliste!E52</f>
        <v>0</v>
      </c>
      <c r="E52" s="444">
        <f>Startliste!F52</f>
        <v>0</v>
      </c>
      <c r="F52" s="445">
        <f>Startliste!G52</f>
        <v>0</v>
      </c>
      <c r="G52" s="515">
        <f>IF((C52=1),Idealtider!$K$19,IF((C52=2),Idealtider!$L$19,IF((C52=3),Idealtider!$M$19,IF((C52=4),Idealtider!$N$19,))))</f>
        <v>0</v>
      </c>
      <c r="H52" s="516"/>
      <c r="I52" s="516"/>
      <c r="J52" s="516"/>
      <c r="K52" s="683">
        <f t="shared" si="4"/>
        <v>0</v>
      </c>
      <c r="L52" s="499"/>
      <c r="M52" s="521"/>
      <c r="N52" s="521">
        <f t="shared" si="7"/>
        <v>-100</v>
      </c>
      <c r="O52" s="521">
        <f t="shared" si="5"/>
        <v>0</v>
      </c>
      <c r="P52" s="521">
        <f t="shared" si="6"/>
        <v>0</v>
      </c>
    </row>
    <row r="53" spans="1:16" x14ac:dyDescent="0.2">
      <c r="A53" s="442">
        <f>Startliste!A53</f>
        <v>52</v>
      </c>
      <c r="B53" s="443" t="str">
        <f>Startliste!B53</f>
        <v>AL</v>
      </c>
      <c r="C53" s="442">
        <f>Startliste!C53</f>
        <v>0</v>
      </c>
      <c r="D53" s="443">
        <f>Startliste!E53</f>
        <v>0</v>
      </c>
      <c r="E53" s="444">
        <f>Startliste!F53</f>
        <v>0</v>
      </c>
      <c r="F53" s="445">
        <f>Startliste!G53</f>
        <v>0</v>
      </c>
      <c r="G53" s="515">
        <f>IF((C53=1),Idealtider!$K$19,IF((C53=2),Idealtider!$L$19,IF((C53=3),Idealtider!$M$19,IF((C53=4),Idealtider!$N$19,))))</f>
        <v>0</v>
      </c>
      <c r="H53" s="516"/>
      <c r="I53" s="516"/>
      <c r="J53" s="516"/>
      <c r="K53" s="683">
        <f t="shared" si="4"/>
        <v>0</v>
      </c>
      <c r="L53" s="499"/>
      <c r="M53" s="521"/>
      <c r="N53" s="521">
        <f t="shared" si="7"/>
        <v>-100</v>
      </c>
      <c r="O53" s="521">
        <f t="shared" si="5"/>
        <v>0</v>
      </c>
      <c r="P53" s="521">
        <f t="shared" si="6"/>
        <v>0</v>
      </c>
    </row>
    <row r="54" spans="1:16" x14ac:dyDescent="0.2">
      <c r="A54" s="442">
        <f>Startliste!A54</f>
        <v>53</v>
      </c>
      <c r="B54" s="443" t="str">
        <f>Startliste!B54</f>
        <v>AL</v>
      </c>
      <c r="C54" s="442">
        <f>Startliste!C54</f>
        <v>0</v>
      </c>
      <c r="D54" s="443">
        <f>Startliste!E54</f>
        <v>0</v>
      </c>
      <c r="E54" s="444">
        <f>Startliste!F54</f>
        <v>0</v>
      </c>
      <c r="F54" s="445">
        <f>Startliste!G54</f>
        <v>0</v>
      </c>
      <c r="G54" s="515">
        <f>IF((C54=1),Idealtider!$K$19,IF((C54=2),Idealtider!$L$19,IF((C54=3),Idealtider!$M$19,IF((C54=4),Idealtider!$N$19,))))</f>
        <v>0</v>
      </c>
      <c r="H54" s="516"/>
      <c r="I54" s="516"/>
      <c r="J54" s="516"/>
      <c r="K54" s="683">
        <f t="shared" si="4"/>
        <v>0</v>
      </c>
      <c r="L54" s="499"/>
      <c r="M54" s="521"/>
      <c r="N54" s="521">
        <f t="shared" si="7"/>
        <v>-100</v>
      </c>
      <c r="O54" s="521">
        <f t="shared" si="5"/>
        <v>0</v>
      </c>
      <c r="P54" s="521">
        <f t="shared" si="6"/>
        <v>0</v>
      </c>
    </row>
    <row r="55" spans="1:16" x14ac:dyDescent="0.2">
      <c r="A55" s="442">
        <f>Startliste!A55</f>
        <v>54</v>
      </c>
      <c r="B55" s="443" t="str">
        <f>Startliste!B55</f>
        <v>AL</v>
      </c>
      <c r="C55" s="442">
        <f>Startliste!C55</f>
        <v>0</v>
      </c>
      <c r="D55" s="443">
        <f>Startliste!E55</f>
        <v>0</v>
      </c>
      <c r="E55" s="444">
        <f>Startliste!F55</f>
        <v>0</v>
      </c>
      <c r="F55" s="445">
        <f>Startliste!G55</f>
        <v>0</v>
      </c>
      <c r="G55" s="515">
        <f>IF((C55=1),Idealtider!$K$19,IF((C55=2),Idealtider!$L$19,IF((C55=3),Idealtider!$M$19,IF((C55=4),Idealtider!$N$19,))))</f>
        <v>0</v>
      </c>
      <c r="H55" s="516"/>
      <c r="I55" s="516"/>
      <c r="J55" s="516"/>
      <c r="K55" s="683">
        <f t="shared" si="4"/>
        <v>0</v>
      </c>
      <c r="L55" s="499"/>
      <c r="M55" s="521"/>
      <c r="N55" s="521">
        <f t="shared" si="7"/>
        <v>-100</v>
      </c>
      <c r="O55" s="521">
        <f t="shared" si="5"/>
        <v>0</v>
      </c>
      <c r="P55" s="521">
        <f t="shared" si="6"/>
        <v>0</v>
      </c>
    </row>
    <row r="56" spans="1:16" x14ac:dyDescent="0.2">
      <c r="A56" s="442">
        <f>Startliste!A56</f>
        <v>55</v>
      </c>
      <c r="B56" s="443" t="str">
        <f>Startliste!B56</f>
        <v>AL</v>
      </c>
      <c r="C56" s="442">
        <f>Startliste!C56</f>
        <v>0</v>
      </c>
      <c r="D56" s="443">
        <f>Startliste!E56</f>
        <v>0</v>
      </c>
      <c r="E56" s="444">
        <f>Startliste!F56</f>
        <v>0</v>
      </c>
      <c r="F56" s="445">
        <f>Startliste!G56</f>
        <v>0</v>
      </c>
      <c r="G56" s="515">
        <f>IF((C56=1),Idealtider!$K$19,IF((C56=2),Idealtider!$L$19,IF((C56=3),Idealtider!$M$19,IF((C56=4),Idealtider!$N$19,))))</f>
        <v>0</v>
      </c>
      <c r="H56" s="516"/>
      <c r="I56" s="516"/>
      <c r="J56" s="516"/>
      <c r="K56" s="683">
        <f t="shared" si="4"/>
        <v>0</v>
      </c>
      <c r="L56" s="499"/>
      <c r="M56" s="521"/>
      <c r="N56" s="521">
        <f t="shared" si="7"/>
        <v>-100</v>
      </c>
      <c r="O56" s="521">
        <f t="shared" si="5"/>
        <v>0</v>
      </c>
      <c r="P56" s="521">
        <f t="shared" si="6"/>
        <v>0</v>
      </c>
    </row>
    <row r="57" spans="1:16" x14ac:dyDescent="0.2">
      <c r="A57" s="442">
        <f>Startliste!A57</f>
        <v>56</v>
      </c>
      <c r="B57" s="443" t="str">
        <f>Startliste!B57</f>
        <v>AL</v>
      </c>
      <c r="C57" s="442">
        <f>Startliste!C57</f>
        <v>0</v>
      </c>
      <c r="D57" s="443">
        <f>Startliste!E57</f>
        <v>0</v>
      </c>
      <c r="E57" s="444">
        <f>Startliste!F57</f>
        <v>0</v>
      </c>
      <c r="F57" s="445">
        <f>Startliste!G57</f>
        <v>0</v>
      </c>
      <c r="G57" s="515">
        <f>IF((C57=1),Idealtider!$K$19,IF((C57=2),Idealtider!$L$19,IF((C57=3),Idealtider!$M$19,IF((C57=4),Idealtider!$N$19,))))</f>
        <v>0</v>
      </c>
      <c r="H57" s="516"/>
      <c r="I57" s="516"/>
      <c r="J57" s="516"/>
      <c r="K57" s="683">
        <f t="shared" si="4"/>
        <v>0</v>
      </c>
      <c r="L57" s="499"/>
      <c r="M57" s="521"/>
      <c r="N57" s="521">
        <f t="shared" si="7"/>
        <v>-100</v>
      </c>
      <c r="O57" s="521">
        <f t="shared" si="5"/>
        <v>0</v>
      </c>
      <c r="P57" s="521">
        <f t="shared" si="6"/>
        <v>0</v>
      </c>
    </row>
    <row r="58" spans="1:16" x14ac:dyDescent="0.2">
      <c r="A58" s="442">
        <f>Startliste!A58</f>
        <v>57</v>
      </c>
      <c r="B58" s="443" t="str">
        <f>Startliste!B58</f>
        <v>AL</v>
      </c>
      <c r="C58" s="442">
        <f>Startliste!C58</f>
        <v>0</v>
      </c>
      <c r="D58" s="443">
        <f>Startliste!E58</f>
        <v>0</v>
      </c>
      <c r="E58" s="444">
        <f>Startliste!F58</f>
        <v>0</v>
      </c>
      <c r="F58" s="445">
        <f>Startliste!G58</f>
        <v>0</v>
      </c>
      <c r="G58" s="515">
        <f>IF((C58=1),Idealtider!$K$19,IF((C58=2),Idealtider!$L$19,IF((C58=3),Idealtider!$M$19,IF((C58=4),Idealtider!$N$19,))))</f>
        <v>0</v>
      </c>
      <c r="H58" s="516"/>
      <c r="I58" s="516"/>
      <c r="J58" s="516"/>
      <c r="K58" s="683">
        <f t="shared" si="4"/>
        <v>0</v>
      </c>
      <c r="L58" s="499"/>
      <c r="M58" s="521"/>
      <c r="N58" s="521">
        <f t="shared" si="7"/>
        <v>-100</v>
      </c>
      <c r="O58" s="521">
        <f t="shared" si="5"/>
        <v>0</v>
      </c>
      <c r="P58" s="521">
        <f t="shared" si="6"/>
        <v>0</v>
      </c>
    </row>
    <row r="59" spans="1:16" x14ac:dyDescent="0.2">
      <c r="A59" s="442">
        <f>Startliste!A59</f>
        <v>58</v>
      </c>
      <c r="B59" s="443" t="str">
        <f>Startliste!B59</f>
        <v>AL</v>
      </c>
      <c r="C59" s="442">
        <f>Startliste!C59</f>
        <v>0</v>
      </c>
      <c r="D59" s="443">
        <f>Startliste!E59</f>
        <v>0</v>
      </c>
      <c r="E59" s="444">
        <f>Startliste!F59</f>
        <v>0</v>
      </c>
      <c r="F59" s="445">
        <f>Startliste!G59</f>
        <v>0</v>
      </c>
      <c r="G59" s="515">
        <f>IF((C59=1),Idealtider!$K$19,IF((C59=2),Idealtider!$L$19,IF((C59=3),Idealtider!$M$19,IF((C59=4),Idealtider!$N$19,))))</f>
        <v>0</v>
      </c>
      <c r="H59" s="516"/>
      <c r="I59" s="516"/>
      <c r="J59" s="516"/>
      <c r="K59" s="683">
        <f t="shared" si="4"/>
        <v>0</v>
      </c>
      <c r="L59" s="499"/>
      <c r="M59" s="521"/>
      <c r="N59" s="521">
        <f t="shared" si="7"/>
        <v>-100</v>
      </c>
      <c r="O59" s="521">
        <f t="shared" si="5"/>
        <v>0</v>
      </c>
      <c r="P59" s="521">
        <f t="shared" si="6"/>
        <v>0</v>
      </c>
    </row>
    <row r="60" spans="1:16" x14ac:dyDescent="0.2">
      <c r="A60" s="442">
        <f>Startliste!A60</f>
        <v>59</v>
      </c>
      <c r="B60" s="443" t="str">
        <f>Startliste!B60</f>
        <v>AL</v>
      </c>
      <c r="C60" s="442">
        <f>Startliste!C60</f>
        <v>0</v>
      </c>
      <c r="D60" s="443">
        <f>Startliste!E60</f>
        <v>0</v>
      </c>
      <c r="E60" s="444">
        <f>Startliste!F60</f>
        <v>0</v>
      </c>
      <c r="F60" s="445">
        <f>Startliste!G60</f>
        <v>0</v>
      </c>
      <c r="G60" s="515">
        <f>IF((C60=1),Idealtider!$K$19,IF((C60=2),Idealtider!$L$19,IF((C60=3),Idealtider!$M$19,IF((C60=4),Idealtider!$N$19,))))</f>
        <v>0</v>
      </c>
      <c r="H60" s="516"/>
      <c r="I60" s="516"/>
      <c r="J60" s="516"/>
      <c r="K60" s="683">
        <f t="shared" ref="K60:K67" si="8">((H60+I60)+J60)/3</f>
        <v>0</v>
      </c>
      <c r="L60" s="499"/>
      <c r="M60" s="521"/>
      <c r="N60" s="521">
        <f t="shared" ref="N60:N67" si="9">IF(((IF((C60=1),((K60-G60)*7),IF((C60=2),((K60-G60)*5),IF((C60=3),((K60-G60)*4),IF((C60=4),((K60-G60)*4))))))&lt;100),(IF((C60=1),((K60-G60)*7),IF((C60=2),((K60-G60)*5),IF((C60=3),((K60-G60)*4),IF((C60=4),((K60-G60)*4)))))),-100)</f>
        <v>-100</v>
      </c>
      <c r="O60" s="521">
        <f t="shared" ref="O60:O67" si="10">IF((M60=0),0,30)</f>
        <v>0</v>
      </c>
      <c r="P60" s="521">
        <f t="shared" ref="P60:P67" si="11">IF((L60=0),(IF((N60&lt;0),(0+O60),(N60+O60))),100)</f>
        <v>0</v>
      </c>
    </row>
    <row r="61" spans="1:16" x14ac:dyDescent="0.2">
      <c r="A61" s="442">
        <f>Startliste!A61</f>
        <v>60</v>
      </c>
      <c r="B61" s="443" t="str">
        <f>Startliste!B61</f>
        <v>AL</v>
      </c>
      <c r="C61" s="442">
        <f>Startliste!C61</f>
        <v>0</v>
      </c>
      <c r="D61" s="443">
        <f>Startliste!E61</f>
        <v>0</v>
      </c>
      <c r="E61" s="444">
        <f>Startliste!F61</f>
        <v>0</v>
      </c>
      <c r="F61" s="445">
        <f>Startliste!G61</f>
        <v>0</v>
      </c>
      <c r="G61" s="515">
        <f>IF((C61=1),Idealtider!$K$19,IF((C61=2),Idealtider!$L$19,IF((C61=3),Idealtider!$M$19,IF((C61=4),Idealtider!$N$19,))))</f>
        <v>0</v>
      </c>
      <c r="H61" s="516"/>
      <c r="I61" s="516"/>
      <c r="J61" s="516"/>
      <c r="K61" s="683">
        <f t="shared" si="8"/>
        <v>0</v>
      </c>
      <c r="L61" s="499"/>
      <c r="M61" s="521"/>
      <c r="N61" s="521">
        <f t="shared" si="9"/>
        <v>-100</v>
      </c>
      <c r="O61" s="521">
        <f t="shared" si="10"/>
        <v>0</v>
      </c>
      <c r="P61" s="521">
        <f t="shared" si="11"/>
        <v>0</v>
      </c>
    </row>
    <row r="62" spans="1:16" x14ac:dyDescent="0.2">
      <c r="A62" s="442">
        <f>Startliste!A62</f>
        <v>61</v>
      </c>
      <c r="B62" s="443" t="str">
        <f>Startliste!B62</f>
        <v>AL</v>
      </c>
      <c r="C62" s="442">
        <f>Startliste!C62</f>
        <v>0</v>
      </c>
      <c r="D62" s="443">
        <f>Startliste!E62</f>
        <v>0</v>
      </c>
      <c r="E62" s="444">
        <f>Startliste!F62</f>
        <v>0</v>
      </c>
      <c r="F62" s="445">
        <f>Startliste!G62</f>
        <v>0</v>
      </c>
      <c r="G62" s="515">
        <f>IF((C62=1),Idealtider!$K$19,IF((C62=2),Idealtider!$L$19,IF((C62=3),Idealtider!$M$19,IF((C62=4),Idealtider!$N$19,))))</f>
        <v>0</v>
      </c>
      <c r="H62" s="516"/>
      <c r="I62" s="516"/>
      <c r="J62" s="516"/>
      <c r="K62" s="683">
        <f t="shared" si="8"/>
        <v>0</v>
      </c>
      <c r="L62" s="499"/>
      <c r="M62" s="521"/>
      <c r="N62" s="521">
        <f t="shared" si="9"/>
        <v>-100</v>
      </c>
      <c r="O62" s="521">
        <f t="shared" si="10"/>
        <v>0</v>
      </c>
      <c r="P62" s="521">
        <f t="shared" si="11"/>
        <v>0</v>
      </c>
    </row>
    <row r="63" spans="1:16" x14ac:dyDescent="0.2">
      <c r="A63" s="442">
        <f>Startliste!A63</f>
        <v>62</v>
      </c>
      <c r="B63" s="443" t="str">
        <f>Startliste!B63</f>
        <v>AL</v>
      </c>
      <c r="C63" s="442">
        <f>Startliste!C63</f>
        <v>0</v>
      </c>
      <c r="D63" s="443">
        <f>Startliste!E63</f>
        <v>0</v>
      </c>
      <c r="E63" s="444">
        <f>Startliste!F63</f>
        <v>0</v>
      </c>
      <c r="F63" s="445">
        <f>Startliste!G63</f>
        <v>0</v>
      </c>
      <c r="G63" s="515">
        <f>IF((C63=1),Idealtider!$K$19,IF((C63=2),Idealtider!$L$19,IF((C63=3),Idealtider!$M$19,IF((C63=4),Idealtider!$N$19,))))</f>
        <v>0</v>
      </c>
      <c r="H63" s="516"/>
      <c r="I63" s="516"/>
      <c r="J63" s="516"/>
      <c r="K63" s="683">
        <f t="shared" si="8"/>
        <v>0</v>
      </c>
      <c r="L63" s="499"/>
      <c r="M63" s="521"/>
      <c r="N63" s="521">
        <f t="shared" si="9"/>
        <v>-100</v>
      </c>
      <c r="O63" s="521">
        <f t="shared" si="10"/>
        <v>0</v>
      </c>
      <c r="P63" s="521">
        <f t="shared" si="11"/>
        <v>0</v>
      </c>
    </row>
    <row r="64" spans="1:16" x14ac:dyDescent="0.2">
      <c r="A64" s="442">
        <f>Startliste!A64</f>
        <v>63</v>
      </c>
      <c r="B64" s="443" t="str">
        <f>Startliste!B64</f>
        <v>AL</v>
      </c>
      <c r="C64" s="442">
        <f>Startliste!C64</f>
        <v>0</v>
      </c>
      <c r="D64" s="443">
        <f>Startliste!E64</f>
        <v>0</v>
      </c>
      <c r="E64" s="444">
        <f>Startliste!F64</f>
        <v>0</v>
      </c>
      <c r="F64" s="445">
        <f>Startliste!G64</f>
        <v>0</v>
      </c>
      <c r="G64" s="515">
        <f>IF((C64=1),Idealtider!$K$19,IF((C64=2),Idealtider!$L$19,IF((C64=3),Idealtider!$M$19,IF((C64=4),Idealtider!$N$19,))))</f>
        <v>0</v>
      </c>
      <c r="H64" s="516"/>
      <c r="I64" s="516"/>
      <c r="J64" s="516"/>
      <c r="K64" s="683">
        <f t="shared" si="8"/>
        <v>0</v>
      </c>
      <c r="L64" s="499"/>
      <c r="M64" s="521"/>
      <c r="N64" s="521">
        <f t="shared" si="9"/>
        <v>-100</v>
      </c>
      <c r="O64" s="521">
        <f t="shared" si="10"/>
        <v>0</v>
      </c>
      <c r="P64" s="521">
        <f t="shared" si="11"/>
        <v>0</v>
      </c>
    </row>
    <row r="65" spans="1:16" x14ac:dyDescent="0.2">
      <c r="A65" s="442">
        <f>Startliste!A65</f>
        <v>64</v>
      </c>
      <c r="B65" s="443" t="str">
        <f>Startliste!B65</f>
        <v>AL</v>
      </c>
      <c r="C65" s="442">
        <f>Startliste!C65</f>
        <v>0</v>
      </c>
      <c r="D65" s="443">
        <f>Startliste!E65</f>
        <v>0</v>
      </c>
      <c r="E65" s="444">
        <f>Startliste!F65</f>
        <v>0</v>
      </c>
      <c r="F65" s="445">
        <f>Startliste!G65</f>
        <v>0</v>
      </c>
      <c r="G65" s="515">
        <f>IF((C65=1),Idealtider!$K$19,IF((C65=2),Idealtider!$L$19,IF((C65=3),Idealtider!$M$19,IF((C65=4),Idealtider!$N$19,))))</f>
        <v>0</v>
      </c>
      <c r="H65" s="516"/>
      <c r="I65" s="516"/>
      <c r="J65" s="516"/>
      <c r="K65" s="683">
        <f t="shared" si="8"/>
        <v>0</v>
      </c>
      <c r="L65" s="499"/>
      <c r="M65" s="521"/>
      <c r="N65" s="521">
        <f t="shared" si="9"/>
        <v>-100</v>
      </c>
      <c r="O65" s="521">
        <f t="shared" si="10"/>
        <v>0</v>
      </c>
      <c r="P65" s="521">
        <f t="shared" si="11"/>
        <v>0</v>
      </c>
    </row>
    <row r="66" spans="1:16" x14ac:dyDescent="0.2">
      <c r="A66" s="442">
        <f>Startliste!A66</f>
        <v>65</v>
      </c>
      <c r="B66" s="443" t="str">
        <f>Startliste!B66</f>
        <v>AL</v>
      </c>
      <c r="C66" s="442">
        <f>Startliste!C66</f>
        <v>0</v>
      </c>
      <c r="D66" s="443">
        <f>Startliste!E66</f>
        <v>0</v>
      </c>
      <c r="E66" s="444">
        <f>Startliste!F66</f>
        <v>0</v>
      </c>
      <c r="F66" s="445">
        <f>Startliste!G66</f>
        <v>0</v>
      </c>
      <c r="G66" s="515">
        <f>IF((C66=1),Idealtider!$K$19,IF((C66=2),Idealtider!$L$19,IF((C66=3),Idealtider!$M$19,IF((C66=4),Idealtider!$N$19,))))</f>
        <v>0</v>
      </c>
      <c r="H66" s="516"/>
      <c r="I66" s="516"/>
      <c r="J66" s="516"/>
      <c r="K66" s="683">
        <f t="shared" si="8"/>
        <v>0</v>
      </c>
      <c r="L66" s="499"/>
      <c r="M66" s="521"/>
      <c r="N66" s="521">
        <f t="shared" si="9"/>
        <v>-100</v>
      </c>
      <c r="O66" s="521">
        <f t="shared" si="10"/>
        <v>0</v>
      </c>
      <c r="P66" s="521">
        <f t="shared" si="11"/>
        <v>0</v>
      </c>
    </row>
    <row r="67" spans="1:16" x14ac:dyDescent="0.2">
      <c r="A67" s="442">
        <f>Startliste!A67</f>
        <v>66</v>
      </c>
      <c r="B67" s="443" t="str">
        <f>Startliste!B67</f>
        <v>AL</v>
      </c>
      <c r="C67" s="442">
        <f>Startliste!C67</f>
        <v>0</v>
      </c>
      <c r="D67" s="443">
        <f>Startliste!E67</f>
        <v>0</v>
      </c>
      <c r="E67" s="444">
        <f>Startliste!F67</f>
        <v>0</v>
      </c>
      <c r="F67" s="445">
        <f>Startliste!G67</f>
        <v>0</v>
      </c>
      <c r="G67" s="515">
        <f>IF((C67=1),Idealtider!$K$19,IF((C67=2),Idealtider!$L$19,IF((C67=3),Idealtider!$M$19,IF((C67=4),Idealtider!$N$19,))))</f>
        <v>0</v>
      </c>
      <c r="H67" s="516"/>
      <c r="I67" s="516"/>
      <c r="J67" s="516"/>
      <c r="K67" s="526">
        <f t="shared" si="8"/>
        <v>0</v>
      </c>
      <c r="L67" s="684"/>
      <c r="M67" s="521"/>
      <c r="N67" s="521">
        <f t="shared" si="9"/>
        <v>-100</v>
      </c>
      <c r="O67" s="521">
        <f t="shared" si="10"/>
        <v>0</v>
      </c>
      <c r="P67" s="521">
        <f t="shared" si="11"/>
        <v>0</v>
      </c>
    </row>
    <row r="68" spans="1:16" x14ac:dyDescent="0.2">
      <c r="A68" s="442"/>
      <c r="B68" s="443"/>
      <c r="C68" s="442"/>
      <c r="D68" s="443"/>
      <c r="E68" s="444"/>
      <c r="F68" s="445"/>
      <c r="G68" s="515"/>
      <c r="H68" s="516"/>
      <c r="I68" s="516"/>
      <c r="J68" s="516"/>
      <c r="K68" s="526"/>
      <c r="L68" s="499"/>
      <c r="M68" s="521"/>
      <c r="N68" s="521"/>
      <c r="O68" s="521"/>
      <c r="P68" s="521"/>
    </row>
    <row r="69" spans="1:16" x14ac:dyDescent="0.2">
      <c r="A69" s="14"/>
      <c r="C69" s="14"/>
      <c r="F69" s="34"/>
      <c r="H69" s="14"/>
      <c r="I69" s="14"/>
      <c r="J69" s="14"/>
      <c r="K69" s="74" t="s">
        <v>100</v>
      </c>
      <c r="L69" s="14"/>
      <c r="M69" s="14"/>
      <c r="N69" s="14"/>
      <c r="O69" s="14"/>
      <c r="P69" s="14"/>
    </row>
    <row r="70" spans="1:16" x14ac:dyDescent="0.2">
      <c r="A70" s="14"/>
      <c r="C70" s="14"/>
      <c r="F70" s="34"/>
      <c r="G70" s="93" t="s">
        <v>239</v>
      </c>
      <c r="H70" s="14"/>
      <c r="I70" s="14"/>
      <c r="J70" s="14"/>
      <c r="K70" s="115" t="s">
        <v>155</v>
      </c>
      <c r="L70" s="14"/>
      <c r="M70" s="14"/>
      <c r="N70" s="14"/>
      <c r="O70" s="14"/>
      <c r="P70" s="1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8"/>
  <sheetViews>
    <sheetView workbookViewId="0">
      <pane ySplit="1" topLeftCell="A37" activePane="bottomLeft" state="frozen"/>
      <selection pane="bottomLeft" activeCell="H69" sqref="H69"/>
    </sheetView>
  </sheetViews>
  <sheetFormatPr defaultColWidth="8.7109375" defaultRowHeight="12.75" customHeight="1" x14ac:dyDescent="0.2"/>
  <cols>
    <col min="1" max="2" width="13.7109375" style="14" customWidth="1"/>
    <col min="3" max="3" width="9.7109375" style="62" customWidth="1"/>
    <col min="4" max="4" width="5.7109375" style="14" customWidth="1"/>
    <col min="5" max="5" width="26.42578125" style="54" customWidth="1"/>
    <col min="6" max="6" width="17.7109375" style="34" customWidth="1"/>
    <col min="7" max="7" width="23.28515625" style="34" customWidth="1"/>
    <col min="8" max="8" width="8" style="34"/>
    <col min="9" max="9" width="19" style="34" bestFit="1" customWidth="1"/>
    <col min="10" max="13" width="8" style="14"/>
  </cols>
  <sheetData>
    <row r="1" spans="1:13" s="43" customFormat="1" ht="25.5" customHeight="1" x14ac:dyDescent="0.2">
      <c r="A1" s="73" t="s">
        <v>102</v>
      </c>
      <c r="B1" s="73" t="s">
        <v>103</v>
      </c>
      <c r="C1" s="29" t="s">
        <v>104</v>
      </c>
      <c r="D1" s="73" t="str">
        <f>Startliste!A1</f>
        <v>Rygnr.</v>
      </c>
      <c r="E1" s="20" t="str">
        <f>Startliste!E1</f>
        <v>Fornavn</v>
      </c>
      <c r="F1" s="43" t="str">
        <f>Startliste!F1</f>
        <v>Efternavn</v>
      </c>
      <c r="G1" s="43" t="str">
        <f>Startliste!G1</f>
        <v>Hest</v>
      </c>
      <c r="H1" s="34"/>
      <c r="I1" s="685" t="s">
        <v>261</v>
      </c>
      <c r="J1" s="73"/>
      <c r="K1" s="73"/>
      <c r="L1" s="73"/>
      <c r="M1" s="73"/>
    </row>
    <row r="2" spans="1:13" x14ac:dyDescent="0.2">
      <c r="A2" s="14">
        <f>Startliste!AA2</f>
        <v>1</v>
      </c>
      <c r="B2" s="62" t="str">
        <f>IF((Startliste!O2&gt;0),Startliste!O2,"ikke bestået")</f>
        <v>ikke bestået</v>
      </c>
      <c r="C2" s="109">
        <f>Startliste!R2</f>
        <v>-1</v>
      </c>
      <c r="D2" s="14">
        <f>Startliste!A2</f>
        <v>1</v>
      </c>
      <c r="E2" s="54">
        <f>Startliste!E2</f>
        <v>0</v>
      </c>
      <c r="F2" s="34">
        <f>Startliste!F2</f>
        <v>0</v>
      </c>
      <c r="G2" s="34">
        <f>Startliste!G2</f>
        <v>0</v>
      </c>
    </row>
    <row r="3" spans="1:13" x14ac:dyDescent="0.2">
      <c r="A3" s="14">
        <f>Startliste!AA3</f>
        <v>1</v>
      </c>
      <c r="B3" s="62" t="str">
        <f>IF((Startliste!O3&gt;0),Startliste!O3,"ikke bestået")</f>
        <v>ikke bestået</v>
      </c>
      <c r="C3" s="109">
        <f>Startliste!R3</f>
        <v>-1</v>
      </c>
      <c r="D3" s="14">
        <f>Startliste!A3</f>
        <v>2</v>
      </c>
      <c r="E3" s="54">
        <f>Startliste!E3</f>
        <v>0</v>
      </c>
      <c r="F3" s="34">
        <f>Startliste!F3</f>
        <v>0</v>
      </c>
      <c r="G3" s="34">
        <f>Startliste!G3</f>
        <v>0</v>
      </c>
    </row>
    <row r="4" spans="1:13" x14ac:dyDescent="0.2">
      <c r="A4" s="14">
        <f>Startliste!AA4</f>
        <v>1</v>
      </c>
      <c r="B4" s="62" t="str">
        <f>IF((Startliste!O4&gt;0),Startliste!O4,"ikke bestået")</f>
        <v>ikke bestået</v>
      </c>
      <c r="C4" s="109">
        <f>Startliste!R4</f>
        <v>-1</v>
      </c>
      <c r="D4" s="14">
        <f>Startliste!A4</f>
        <v>3</v>
      </c>
      <c r="E4" s="54">
        <f>Startliste!E4</f>
        <v>0</v>
      </c>
      <c r="F4" s="34">
        <f>Startliste!F4</f>
        <v>0</v>
      </c>
      <c r="G4" s="34">
        <f>Startliste!G4</f>
        <v>0</v>
      </c>
    </row>
    <row r="5" spans="1:13" x14ac:dyDescent="0.2">
      <c r="A5" s="14">
        <f>Startliste!AA5</f>
        <v>1</v>
      </c>
      <c r="B5" s="62" t="str">
        <f>IF((Startliste!O5&gt;0),Startliste!O5,"ikke bestået")</f>
        <v>ikke bestået</v>
      </c>
      <c r="C5" s="109">
        <f>Startliste!R5</f>
        <v>-1</v>
      </c>
      <c r="D5" s="14">
        <f>Startliste!A5</f>
        <v>4</v>
      </c>
      <c r="E5" s="54">
        <f>Startliste!E5</f>
        <v>0</v>
      </c>
      <c r="F5" s="34">
        <f>Startliste!F5</f>
        <v>0</v>
      </c>
      <c r="G5" s="34">
        <f>Startliste!G5</f>
        <v>0</v>
      </c>
    </row>
    <row r="6" spans="1:13" x14ac:dyDescent="0.2">
      <c r="A6" s="14">
        <f>Startliste!AA6</f>
        <v>1</v>
      </c>
      <c r="B6" s="62" t="str">
        <f>IF((Startliste!O6&gt;0),Startliste!O6,"ikke bestået")</f>
        <v>ikke bestået</v>
      </c>
      <c r="C6" s="109">
        <f>Startliste!R6</f>
        <v>-1</v>
      </c>
      <c r="D6" s="14">
        <f>Startliste!A6</f>
        <v>5</v>
      </c>
      <c r="E6" s="54">
        <f>Startliste!E6</f>
        <v>0</v>
      </c>
      <c r="F6" s="34">
        <f>Startliste!F6</f>
        <v>0</v>
      </c>
      <c r="G6" s="34">
        <f>Startliste!G6</f>
        <v>0</v>
      </c>
    </row>
    <row r="7" spans="1:13" x14ac:dyDescent="0.2">
      <c r="A7" s="14">
        <f>Startliste!AA7</f>
        <v>1</v>
      </c>
      <c r="B7" s="62" t="str">
        <f>IF((Startliste!O7&gt;0),Startliste!O7,"ikke bestået")</f>
        <v>ikke bestået</v>
      </c>
      <c r="C7" s="109">
        <f>Startliste!R7</f>
        <v>-1</v>
      </c>
      <c r="D7" s="14">
        <f>Startliste!A7</f>
        <v>6</v>
      </c>
      <c r="E7" s="54">
        <f>Startliste!E7</f>
        <v>0</v>
      </c>
      <c r="F7" s="34">
        <f>Startliste!F7</f>
        <v>0</v>
      </c>
      <c r="G7" s="34">
        <f>Startliste!G7</f>
        <v>0</v>
      </c>
    </row>
    <row r="8" spans="1:13" x14ac:dyDescent="0.2">
      <c r="A8" s="14">
        <f>Startliste!AA8</f>
        <v>1</v>
      </c>
      <c r="B8" s="62" t="str">
        <f>IF((Startliste!O8&gt;0),Startliste!O8,"ikke bestået")</f>
        <v>ikke bestået</v>
      </c>
      <c r="C8" s="109">
        <f>Startliste!R8</f>
        <v>-1</v>
      </c>
      <c r="D8" s="14">
        <f>Startliste!A8</f>
        <v>7</v>
      </c>
      <c r="E8" s="54">
        <f>Startliste!E8</f>
        <v>0</v>
      </c>
      <c r="F8" s="34">
        <f>Startliste!F8</f>
        <v>0</v>
      </c>
      <c r="G8" s="34">
        <f>Startliste!G8</f>
        <v>0</v>
      </c>
    </row>
    <row r="9" spans="1:13" x14ac:dyDescent="0.2">
      <c r="A9" s="14">
        <f>Startliste!AA9</f>
        <v>1</v>
      </c>
      <c r="B9" s="62" t="str">
        <f>IF((Startliste!O9&gt;0),Startliste!O9,"ikke bestået")</f>
        <v>ikke bestået</v>
      </c>
      <c r="C9" s="109">
        <f>Startliste!R9</f>
        <v>-1</v>
      </c>
      <c r="D9" s="14">
        <f>Startliste!A9</f>
        <v>8</v>
      </c>
      <c r="E9" s="54">
        <f>Startliste!E9</f>
        <v>0</v>
      </c>
      <c r="F9" s="34">
        <f>Startliste!F9</f>
        <v>0</v>
      </c>
      <c r="G9" s="34">
        <f>Startliste!G9</f>
        <v>0</v>
      </c>
    </row>
    <row r="10" spans="1:13" x14ac:dyDescent="0.2">
      <c r="A10" s="14">
        <f>Startliste!AA10</f>
        <v>1</v>
      </c>
      <c r="B10" s="62" t="str">
        <f>IF((Startliste!O10&gt;0),Startliste!O10,"ikke bestået")</f>
        <v>ikke bestået</v>
      </c>
      <c r="C10" s="109">
        <f>Startliste!R10</f>
        <v>-1</v>
      </c>
      <c r="D10" s="14">
        <f>Startliste!A10</f>
        <v>9</v>
      </c>
      <c r="E10" s="54">
        <f>Startliste!E10</f>
        <v>0</v>
      </c>
      <c r="F10" s="34">
        <f>Startliste!F10</f>
        <v>0</v>
      </c>
      <c r="G10" s="34">
        <f>Startliste!G10</f>
        <v>0</v>
      </c>
    </row>
    <row r="11" spans="1:13" x14ac:dyDescent="0.2">
      <c r="A11" s="14">
        <f>Startliste!AA11</f>
        <v>1</v>
      </c>
      <c r="B11" s="62" t="str">
        <f>IF((Startliste!O11&gt;0),Startliste!O11,"ikke bestået")</f>
        <v>ikke bestået</v>
      </c>
      <c r="C11" s="109">
        <f>Startliste!R11</f>
        <v>-1</v>
      </c>
      <c r="D11" s="14">
        <f>Startliste!A11</f>
        <v>10</v>
      </c>
      <c r="E11" s="54">
        <f>Startliste!E11</f>
        <v>0</v>
      </c>
      <c r="F11" s="34">
        <f>Startliste!F11</f>
        <v>0</v>
      </c>
      <c r="G11" s="34">
        <f>Startliste!G11</f>
        <v>0</v>
      </c>
    </row>
    <row r="12" spans="1:13" x14ac:dyDescent="0.2">
      <c r="A12" s="14">
        <f>Startliste!AA12</f>
        <v>1</v>
      </c>
      <c r="B12" s="62" t="str">
        <f>IF((Startliste!O12&gt;0),Startliste!O12,"ikke bestået")</f>
        <v>ikke bestået</v>
      </c>
      <c r="C12" s="109">
        <f>Startliste!R12</f>
        <v>-1</v>
      </c>
      <c r="D12" s="14">
        <f>Startliste!A12</f>
        <v>11</v>
      </c>
      <c r="E12" s="54">
        <f>Startliste!E12</f>
        <v>0</v>
      </c>
      <c r="F12" s="34">
        <f>Startliste!F12</f>
        <v>0</v>
      </c>
      <c r="G12" s="34">
        <f>Startliste!G12</f>
        <v>0</v>
      </c>
    </row>
    <row r="13" spans="1:13" x14ac:dyDescent="0.2">
      <c r="A13" s="14">
        <f>Startliste!AA13</f>
        <v>1</v>
      </c>
      <c r="B13" s="62" t="str">
        <f>IF((Startliste!O13&gt;0),Startliste!O13,"ikke bestået")</f>
        <v>ikke bestået</v>
      </c>
      <c r="C13" s="109">
        <f>Startliste!R13</f>
        <v>-1</v>
      </c>
      <c r="D13" s="14">
        <f>Startliste!A13</f>
        <v>12</v>
      </c>
      <c r="E13" s="54">
        <f>Startliste!E13</f>
        <v>0</v>
      </c>
      <c r="F13" s="34">
        <f>Startliste!F13</f>
        <v>0</v>
      </c>
      <c r="G13" s="34">
        <f>Startliste!G13</f>
        <v>0</v>
      </c>
    </row>
    <row r="14" spans="1:13" x14ac:dyDescent="0.2">
      <c r="A14" s="14">
        <f>Startliste!AA14</f>
        <v>1</v>
      </c>
      <c r="B14" s="62" t="str">
        <f>IF((Startliste!O14&gt;0),Startliste!O14,"ikke bestået")</f>
        <v>ikke bestået</v>
      </c>
      <c r="C14" s="109">
        <f>Startliste!R14</f>
        <v>-1</v>
      </c>
      <c r="D14" s="14">
        <f>Startliste!A14</f>
        <v>13</v>
      </c>
      <c r="E14" s="54">
        <f>Startliste!E14</f>
        <v>0</v>
      </c>
      <c r="F14" s="34">
        <f>Startliste!F14</f>
        <v>0</v>
      </c>
      <c r="G14" s="34">
        <f>Startliste!G14</f>
        <v>0</v>
      </c>
    </row>
    <row r="15" spans="1:13" x14ac:dyDescent="0.2">
      <c r="A15" s="14">
        <f>Startliste!AA15</f>
        <v>1</v>
      </c>
      <c r="B15" s="62" t="str">
        <f>IF((Startliste!O15&gt;0),Startliste!O15,"ikke bestået")</f>
        <v>ikke bestået</v>
      </c>
      <c r="C15" s="109">
        <f>Startliste!R15</f>
        <v>-1</v>
      </c>
      <c r="D15" s="14">
        <f>Startliste!A15</f>
        <v>14</v>
      </c>
      <c r="E15" s="54">
        <f>Startliste!E15</f>
        <v>0</v>
      </c>
      <c r="F15" s="34">
        <f>Startliste!F15</f>
        <v>0</v>
      </c>
      <c r="G15" s="34">
        <f>Startliste!G15</f>
        <v>0</v>
      </c>
    </row>
    <row r="16" spans="1:13" x14ac:dyDescent="0.2">
      <c r="A16" s="14">
        <f>Startliste!AA16</f>
        <v>1</v>
      </c>
      <c r="B16" s="62" t="str">
        <f>IF((Startliste!O16&gt;0),Startliste!O16,"ikke bestået")</f>
        <v>ikke bestået</v>
      </c>
      <c r="C16" s="109">
        <f>Startliste!R16</f>
        <v>-1</v>
      </c>
      <c r="D16" s="14">
        <f>Startliste!A16</f>
        <v>15</v>
      </c>
      <c r="E16" s="54">
        <f>Startliste!E16</f>
        <v>0</v>
      </c>
      <c r="F16" s="34">
        <f>Startliste!F16</f>
        <v>0</v>
      </c>
      <c r="G16" s="34">
        <f>Startliste!G16</f>
        <v>0</v>
      </c>
    </row>
    <row r="17" spans="1:7" x14ac:dyDescent="0.2">
      <c r="A17" s="14">
        <f>Startliste!AA17</f>
        <v>1</v>
      </c>
      <c r="B17" s="62" t="str">
        <f>IF((Startliste!O17&gt;0),Startliste!O17,"ikke bestået")</f>
        <v>ikke bestået</v>
      </c>
      <c r="C17" s="109">
        <f>Startliste!R17</f>
        <v>-1</v>
      </c>
      <c r="D17" s="14">
        <f>Startliste!A17</f>
        <v>16</v>
      </c>
      <c r="E17" s="54">
        <f>Startliste!E17</f>
        <v>0</v>
      </c>
      <c r="F17" s="34">
        <f>Startliste!F17</f>
        <v>0</v>
      </c>
      <c r="G17" s="34">
        <f>Startliste!G17</f>
        <v>0</v>
      </c>
    </row>
    <row r="18" spans="1:7" x14ac:dyDescent="0.2">
      <c r="A18" s="14">
        <f>Startliste!AA18</f>
        <v>1</v>
      </c>
      <c r="B18" s="62" t="str">
        <f>IF((Startliste!O18&gt;0),Startliste!O18,"ikke bestået")</f>
        <v>ikke bestået</v>
      </c>
      <c r="C18" s="109">
        <f>Startliste!R18</f>
        <v>-1</v>
      </c>
      <c r="D18" s="14">
        <f>Startliste!A18</f>
        <v>17</v>
      </c>
      <c r="E18" s="54">
        <f>Startliste!E18</f>
        <v>0</v>
      </c>
      <c r="F18" s="34">
        <f>Startliste!F18</f>
        <v>0</v>
      </c>
      <c r="G18" s="34">
        <f>Startliste!G18</f>
        <v>0</v>
      </c>
    </row>
    <row r="19" spans="1:7" x14ac:dyDescent="0.2">
      <c r="A19" s="14">
        <f>Startliste!AA19</f>
        <v>1</v>
      </c>
      <c r="B19" s="62" t="str">
        <f>IF((Startliste!O19&gt;0),Startliste!O19,"ikke bestået")</f>
        <v>ikke bestået</v>
      </c>
      <c r="C19" s="109">
        <f>Startliste!R19</f>
        <v>-1</v>
      </c>
      <c r="D19" s="14">
        <f>Startliste!A19</f>
        <v>18</v>
      </c>
      <c r="E19" s="54">
        <f>Startliste!E19</f>
        <v>0</v>
      </c>
      <c r="F19" s="34">
        <f>Startliste!F19</f>
        <v>0</v>
      </c>
      <c r="G19" s="34">
        <f>Startliste!G19</f>
        <v>0</v>
      </c>
    </row>
    <row r="20" spans="1:7" x14ac:dyDescent="0.2">
      <c r="A20" s="14">
        <f>Startliste!AA20</f>
        <v>1</v>
      </c>
      <c r="B20" s="62" t="str">
        <f>IF((Startliste!O20&gt;0),Startliste!O20,"ikke bestået")</f>
        <v>ikke bestået</v>
      </c>
      <c r="C20" s="109">
        <f>Startliste!R20</f>
        <v>-1</v>
      </c>
      <c r="D20" s="14">
        <f>Startliste!A20</f>
        <v>19</v>
      </c>
      <c r="E20" s="54">
        <f>Startliste!E20</f>
        <v>0</v>
      </c>
      <c r="F20" s="34">
        <f>Startliste!F20</f>
        <v>0</v>
      </c>
      <c r="G20" s="34">
        <f>Startliste!G20</f>
        <v>0</v>
      </c>
    </row>
    <row r="21" spans="1:7" x14ac:dyDescent="0.2">
      <c r="A21" s="14">
        <f>Startliste!AA21</f>
        <v>1</v>
      </c>
      <c r="B21" s="62" t="str">
        <f>IF((Startliste!O21&gt;0),Startliste!O21,"ikke bestået")</f>
        <v>ikke bestået</v>
      </c>
      <c r="C21" s="109">
        <f>Startliste!R21</f>
        <v>-1</v>
      </c>
      <c r="D21" s="14">
        <f>Startliste!A21</f>
        <v>20</v>
      </c>
      <c r="E21" s="54">
        <f>Startliste!E21</f>
        <v>0</v>
      </c>
      <c r="F21" s="34">
        <f>Startliste!F21</f>
        <v>0</v>
      </c>
      <c r="G21" s="34">
        <f>Startliste!G21</f>
        <v>0</v>
      </c>
    </row>
    <row r="22" spans="1:7" x14ac:dyDescent="0.2">
      <c r="A22" s="14">
        <f>Startliste!AA22</f>
        <v>1</v>
      </c>
      <c r="B22" s="62" t="str">
        <f>IF((Startliste!O22&gt;0),Startliste!O22,"ikke bestået")</f>
        <v>ikke bestået</v>
      </c>
      <c r="C22" s="109">
        <f>Startliste!R22</f>
        <v>-1</v>
      </c>
      <c r="D22" s="14">
        <f>Startliste!A22</f>
        <v>21</v>
      </c>
      <c r="E22" s="54">
        <f>Startliste!E22</f>
        <v>0</v>
      </c>
      <c r="F22" s="34">
        <f>Startliste!F22</f>
        <v>0</v>
      </c>
      <c r="G22" s="34">
        <f>Startliste!G22</f>
        <v>0</v>
      </c>
    </row>
    <row r="23" spans="1:7" x14ac:dyDescent="0.2">
      <c r="A23" s="14">
        <f>Startliste!AA23</f>
        <v>1</v>
      </c>
      <c r="B23" s="62" t="str">
        <f>IF((Startliste!O23&gt;0),Startliste!O23,"ikke bestået")</f>
        <v>ikke bestået</v>
      </c>
      <c r="C23" s="109">
        <f>Startliste!R23</f>
        <v>-1</v>
      </c>
      <c r="D23" s="14">
        <f>Startliste!A23</f>
        <v>22</v>
      </c>
      <c r="E23" s="54">
        <f>Startliste!E23</f>
        <v>0</v>
      </c>
      <c r="F23" s="34">
        <f>Startliste!F23</f>
        <v>0</v>
      </c>
      <c r="G23" s="34">
        <f>Startliste!G23</f>
        <v>0</v>
      </c>
    </row>
    <row r="24" spans="1:7" x14ac:dyDescent="0.2">
      <c r="A24" s="14">
        <f>Startliste!AA24</f>
        <v>1</v>
      </c>
      <c r="B24" s="62" t="str">
        <f>IF((Startliste!O24&gt;0),Startliste!O24,"ikke bestået")</f>
        <v>ikke bestået</v>
      </c>
      <c r="C24" s="109">
        <f>Startliste!R24</f>
        <v>-1</v>
      </c>
      <c r="D24" s="14">
        <f>Startliste!A24</f>
        <v>23</v>
      </c>
      <c r="E24" s="54">
        <f>Startliste!E24</f>
        <v>0</v>
      </c>
      <c r="F24" s="34">
        <f>Startliste!F24</f>
        <v>0</v>
      </c>
      <c r="G24" s="34">
        <f>Startliste!G24</f>
        <v>0</v>
      </c>
    </row>
    <row r="25" spans="1:7" x14ac:dyDescent="0.2">
      <c r="A25" s="14">
        <f>Startliste!AA25</f>
        <v>1</v>
      </c>
      <c r="B25" s="62" t="str">
        <f>IF((Startliste!O25&gt;0),Startliste!O25,"ikke bestået")</f>
        <v>ikke bestået</v>
      </c>
      <c r="C25" s="109">
        <f>Startliste!R25</f>
        <v>-1</v>
      </c>
      <c r="D25" s="14">
        <f>Startliste!A25</f>
        <v>24</v>
      </c>
      <c r="E25" s="54">
        <f>Startliste!E25</f>
        <v>0</v>
      </c>
      <c r="F25" s="34">
        <f>Startliste!F25</f>
        <v>0</v>
      </c>
      <c r="G25" s="34">
        <f>Startliste!G25</f>
        <v>0</v>
      </c>
    </row>
    <row r="26" spans="1:7" x14ac:dyDescent="0.2">
      <c r="A26" s="14">
        <f>Startliste!AA26</f>
        <v>1</v>
      </c>
      <c r="B26" s="62" t="str">
        <f>IF((Startliste!O26&gt;0),Startliste!O26,"ikke bestået")</f>
        <v>ikke bestået</v>
      </c>
      <c r="C26" s="109">
        <f>Startliste!R26</f>
        <v>-1</v>
      </c>
      <c r="D26" s="14">
        <f>Startliste!A26</f>
        <v>25</v>
      </c>
      <c r="E26" s="54">
        <f>Startliste!E26</f>
        <v>0</v>
      </c>
      <c r="F26" s="34">
        <f>Startliste!F26</f>
        <v>0</v>
      </c>
      <c r="G26" s="34">
        <f>Startliste!G26</f>
        <v>0</v>
      </c>
    </row>
    <row r="27" spans="1:7" x14ac:dyDescent="0.2">
      <c r="A27" s="14">
        <f>Startliste!AA27</f>
        <v>1</v>
      </c>
      <c r="B27" s="62" t="str">
        <f>IF((Startliste!O27&gt;0),Startliste!O27,"ikke bestået")</f>
        <v>ikke bestået</v>
      </c>
      <c r="C27" s="109">
        <f>Startliste!R27</f>
        <v>-1</v>
      </c>
      <c r="D27" s="14">
        <f>Startliste!A27</f>
        <v>26</v>
      </c>
      <c r="E27" s="54">
        <f>Startliste!E27</f>
        <v>0</v>
      </c>
      <c r="F27" s="34">
        <f>Startliste!F27</f>
        <v>0</v>
      </c>
      <c r="G27" s="34">
        <f>Startliste!G27</f>
        <v>0</v>
      </c>
    </row>
    <row r="28" spans="1:7" x14ac:dyDescent="0.2">
      <c r="A28" s="14">
        <f>Startliste!AA28</f>
        <v>1</v>
      </c>
      <c r="B28" s="62" t="str">
        <f>IF((Startliste!O28&gt;0),Startliste!O28,"ikke bestået")</f>
        <v>ikke bestået</v>
      </c>
      <c r="C28" s="109">
        <f>Startliste!R28</f>
        <v>-1</v>
      </c>
      <c r="D28" s="14">
        <f>Startliste!A28</f>
        <v>27</v>
      </c>
      <c r="E28" s="54">
        <f>Startliste!E28</f>
        <v>0</v>
      </c>
      <c r="F28" s="34">
        <f>Startliste!F28</f>
        <v>0</v>
      </c>
      <c r="G28" s="34">
        <f>Startliste!G28</f>
        <v>0</v>
      </c>
    </row>
    <row r="29" spans="1:7" x14ac:dyDescent="0.2">
      <c r="A29" s="14">
        <f>Startliste!AA29</f>
        <v>1</v>
      </c>
      <c r="B29" s="62" t="str">
        <f>IF((Startliste!O29&gt;0),Startliste!O29,"ikke bestået")</f>
        <v>ikke bestået</v>
      </c>
      <c r="C29" s="109">
        <f>Startliste!R29</f>
        <v>-1</v>
      </c>
      <c r="D29" s="14">
        <f>Startliste!A29</f>
        <v>28</v>
      </c>
      <c r="E29" s="54">
        <f>Startliste!E29</f>
        <v>0</v>
      </c>
      <c r="F29" s="34">
        <f>Startliste!F29</f>
        <v>0</v>
      </c>
      <c r="G29" s="34">
        <f>Startliste!G29</f>
        <v>0</v>
      </c>
    </row>
    <row r="30" spans="1:7" x14ac:dyDescent="0.2">
      <c r="A30" s="14">
        <f>Startliste!AA30</f>
        <v>1</v>
      </c>
      <c r="B30" s="62" t="str">
        <f>IF((Startliste!O30&gt;0),Startliste!O30,"ikke bestået")</f>
        <v>ikke bestået</v>
      </c>
      <c r="C30" s="109">
        <f>Startliste!R30</f>
        <v>-1</v>
      </c>
      <c r="D30" s="14">
        <f>Startliste!A30</f>
        <v>29</v>
      </c>
      <c r="E30" s="54">
        <f>Startliste!E30</f>
        <v>0</v>
      </c>
      <c r="F30" s="34">
        <f>Startliste!F30</f>
        <v>0</v>
      </c>
      <c r="G30" s="34">
        <f>Startliste!G30</f>
        <v>0</v>
      </c>
    </row>
    <row r="31" spans="1:7" x14ac:dyDescent="0.2">
      <c r="A31" s="14">
        <f>Startliste!AA31</f>
        <v>1</v>
      </c>
      <c r="B31" s="62" t="str">
        <f>IF((Startliste!O31&gt;0),Startliste!O31,"ikke bestået")</f>
        <v>ikke bestået</v>
      </c>
      <c r="C31" s="109">
        <f>Startliste!R31</f>
        <v>-1</v>
      </c>
      <c r="D31" s="14">
        <f>Startliste!A31</f>
        <v>30</v>
      </c>
      <c r="E31" s="54">
        <f>Startliste!E31</f>
        <v>0</v>
      </c>
      <c r="F31" s="34">
        <f>Startliste!F31</f>
        <v>0</v>
      </c>
      <c r="G31" s="34">
        <f>Startliste!G31</f>
        <v>0</v>
      </c>
    </row>
    <row r="32" spans="1:7" x14ac:dyDescent="0.2">
      <c r="A32" s="14">
        <f>Startliste!AA32</f>
        <v>1</v>
      </c>
      <c r="B32" s="62" t="str">
        <f>IF((Startliste!O32&gt;0),Startliste!O32,"ikke bestået")</f>
        <v>ikke bestået</v>
      </c>
      <c r="C32" s="109">
        <f>Startliste!R32</f>
        <v>-1</v>
      </c>
      <c r="D32" s="14">
        <f>Startliste!A32</f>
        <v>31</v>
      </c>
      <c r="E32" s="54">
        <f>Startliste!E32</f>
        <v>0</v>
      </c>
      <c r="F32" s="34">
        <f>Startliste!F32</f>
        <v>0</v>
      </c>
      <c r="G32" s="34">
        <f>Startliste!G32</f>
        <v>0</v>
      </c>
    </row>
    <row r="33" spans="1:7" x14ac:dyDescent="0.2">
      <c r="A33" s="14">
        <f>Startliste!AA33</f>
        <v>1</v>
      </c>
      <c r="B33" s="62" t="str">
        <f>IF((Startliste!O33&gt;0),Startliste!O33,"ikke bestået")</f>
        <v>ikke bestået</v>
      </c>
      <c r="C33" s="109">
        <f>Startliste!R33</f>
        <v>-1</v>
      </c>
      <c r="D33" s="14">
        <f>Startliste!A33</f>
        <v>32</v>
      </c>
      <c r="E33" s="54">
        <f>Startliste!E33</f>
        <v>0</v>
      </c>
      <c r="F33" s="34">
        <f>Startliste!F33</f>
        <v>0</v>
      </c>
      <c r="G33" s="34">
        <f>Startliste!G33</f>
        <v>0</v>
      </c>
    </row>
    <row r="34" spans="1:7" x14ac:dyDescent="0.2">
      <c r="A34" s="14">
        <f>Startliste!AA34</f>
        <v>1</v>
      </c>
      <c r="B34" s="62" t="str">
        <f>IF((Startliste!O34&gt;0),Startliste!O34,"ikke bestået")</f>
        <v>ikke bestået</v>
      </c>
      <c r="C34" s="109">
        <f>Startliste!R34</f>
        <v>-1</v>
      </c>
      <c r="D34" s="14">
        <f>Startliste!A34</f>
        <v>33</v>
      </c>
      <c r="E34" s="54">
        <f>Startliste!E34</f>
        <v>0</v>
      </c>
      <c r="F34" s="34">
        <f>Startliste!F34</f>
        <v>0</v>
      </c>
      <c r="G34" s="34">
        <f>Startliste!G34</f>
        <v>0</v>
      </c>
    </row>
    <row r="35" spans="1:7" x14ac:dyDescent="0.2">
      <c r="A35" s="14">
        <f>Startliste!AA35</f>
        <v>1</v>
      </c>
      <c r="B35" s="62" t="str">
        <f>IF((Startliste!O35&gt;0),Startliste!O35,"ikke bestået")</f>
        <v>ikke bestået</v>
      </c>
      <c r="C35" s="109">
        <f>Startliste!R35</f>
        <v>-1</v>
      </c>
      <c r="D35" s="14">
        <f>Startliste!A35</f>
        <v>34</v>
      </c>
      <c r="E35" s="54">
        <f>Startliste!E35</f>
        <v>0</v>
      </c>
      <c r="F35" s="34">
        <f>Startliste!F35</f>
        <v>0</v>
      </c>
      <c r="G35" s="34">
        <f>Startliste!G35</f>
        <v>0</v>
      </c>
    </row>
    <row r="36" spans="1:7" x14ac:dyDescent="0.2">
      <c r="A36" s="14">
        <f>Startliste!AA36</f>
        <v>1</v>
      </c>
      <c r="B36" s="62" t="str">
        <f>IF((Startliste!O36&gt;0),Startliste!O36,"ikke bestået")</f>
        <v>ikke bestået</v>
      </c>
      <c r="C36" s="109">
        <f>Startliste!R36</f>
        <v>-1</v>
      </c>
      <c r="D36" s="14">
        <f>Startliste!A36</f>
        <v>35</v>
      </c>
      <c r="E36" s="54">
        <f>Startliste!E36</f>
        <v>0</v>
      </c>
      <c r="F36" s="34">
        <f>Startliste!F36</f>
        <v>0</v>
      </c>
      <c r="G36" s="34">
        <f>Startliste!G36</f>
        <v>0</v>
      </c>
    </row>
    <row r="37" spans="1:7" x14ac:dyDescent="0.2">
      <c r="A37" s="14">
        <f>Startliste!AA37</f>
        <v>1</v>
      </c>
      <c r="B37" s="62" t="str">
        <f>IF((Startliste!O37&gt;0),Startliste!O37,"ikke bestået")</f>
        <v>ikke bestået</v>
      </c>
      <c r="C37" s="109">
        <f>Startliste!R37</f>
        <v>-1</v>
      </c>
      <c r="D37" s="14">
        <f>Startliste!A37</f>
        <v>36</v>
      </c>
      <c r="E37" s="54">
        <f>Startliste!E37</f>
        <v>0</v>
      </c>
      <c r="F37" s="34">
        <f>Startliste!F37</f>
        <v>0</v>
      </c>
      <c r="G37" s="34">
        <f>Startliste!G37</f>
        <v>0</v>
      </c>
    </row>
    <row r="38" spans="1:7" x14ac:dyDescent="0.2">
      <c r="A38" s="14">
        <f>Startliste!AA38</f>
        <v>1</v>
      </c>
      <c r="B38" s="62" t="str">
        <f>IF((Startliste!O38&gt;0),Startliste!O38,"ikke bestået")</f>
        <v>ikke bestået</v>
      </c>
      <c r="C38" s="109">
        <f>Startliste!R38</f>
        <v>-1</v>
      </c>
      <c r="D38" s="14">
        <f>Startliste!A38</f>
        <v>37</v>
      </c>
      <c r="E38" s="54">
        <f>Startliste!E38</f>
        <v>0</v>
      </c>
      <c r="F38" s="34">
        <f>Startliste!F38</f>
        <v>0</v>
      </c>
      <c r="G38" s="34">
        <f>Startliste!G38</f>
        <v>0</v>
      </c>
    </row>
    <row r="39" spans="1:7" x14ac:dyDescent="0.2">
      <c r="A39" s="14">
        <f>Startliste!AA39</f>
        <v>1</v>
      </c>
      <c r="B39" s="62" t="str">
        <f>IF((Startliste!O39&gt;0),Startliste!O39,"ikke bestået")</f>
        <v>ikke bestået</v>
      </c>
      <c r="C39" s="109">
        <f>Startliste!R39</f>
        <v>-1</v>
      </c>
      <c r="D39" s="14">
        <f>Startliste!A39</f>
        <v>38</v>
      </c>
      <c r="E39" s="54">
        <f>Startliste!E39</f>
        <v>0</v>
      </c>
      <c r="F39" s="34">
        <f>Startliste!F39</f>
        <v>0</v>
      </c>
      <c r="G39" s="34">
        <f>Startliste!G39</f>
        <v>0</v>
      </c>
    </row>
    <row r="40" spans="1:7" x14ac:dyDescent="0.2">
      <c r="A40" s="14">
        <f>Startliste!AA40</f>
        <v>1</v>
      </c>
      <c r="B40" s="62" t="str">
        <f>IF((Startliste!O40&gt;0),Startliste!O40,"ikke bestået")</f>
        <v>ikke bestået</v>
      </c>
      <c r="C40" s="109">
        <f>Startliste!R40</f>
        <v>-1</v>
      </c>
      <c r="D40" s="14">
        <f>Startliste!A40</f>
        <v>39</v>
      </c>
      <c r="E40" s="54">
        <f>Startliste!E40</f>
        <v>0</v>
      </c>
      <c r="F40" s="34">
        <f>Startliste!F40</f>
        <v>0</v>
      </c>
      <c r="G40" s="34">
        <f>Startliste!G40</f>
        <v>0</v>
      </c>
    </row>
    <row r="41" spans="1:7" x14ac:dyDescent="0.2">
      <c r="A41" s="14">
        <f>Startliste!AA41</f>
        <v>1</v>
      </c>
      <c r="B41" s="62" t="str">
        <f>IF((Startliste!O41&gt;0),Startliste!O41,"ikke bestået")</f>
        <v>ikke bestået</v>
      </c>
      <c r="C41" s="109">
        <f>Startliste!R41</f>
        <v>-1</v>
      </c>
      <c r="D41" s="14">
        <f>Startliste!A41</f>
        <v>40</v>
      </c>
      <c r="E41" s="54">
        <f>Startliste!E41</f>
        <v>0</v>
      </c>
      <c r="F41" s="34">
        <f>Startliste!F41</f>
        <v>0</v>
      </c>
      <c r="G41" s="34">
        <f>Startliste!G41</f>
        <v>0</v>
      </c>
    </row>
    <row r="42" spans="1:7" x14ac:dyDescent="0.2">
      <c r="A42" s="14">
        <f>Startliste!AA42</f>
        <v>1</v>
      </c>
      <c r="B42" s="62" t="str">
        <f>IF((Startliste!O42&gt;0),Startliste!O42,"ikke bestået")</f>
        <v>ikke bestået</v>
      </c>
      <c r="C42" s="109">
        <f>Startliste!R42</f>
        <v>-1</v>
      </c>
      <c r="D42" s="14">
        <f>Startliste!A42</f>
        <v>41</v>
      </c>
      <c r="E42" s="54">
        <f>Startliste!E42</f>
        <v>0</v>
      </c>
      <c r="F42" s="34">
        <f>Startliste!F42</f>
        <v>0</v>
      </c>
      <c r="G42" s="34">
        <f>Startliste!G42</f>
        <v>0</v>
      </c>
    </row>
    <row r="43" spans="1:7" x14ac:dyDescent="0.2">
      <c r="A43" s="14">
        <f>Startliste!AA43</f>
        <v>1</v>
      </c>
      <c r="B43" s="62" t="str">
        <f>IF((Startliste!O43&gt;0),Startliste!O43,"ikke bestået")</f>
        <v>ikke bestået</v>
      </c>
      <c r="C43" s="109">
        <f>Startliste!R43</f>
        <v>-1</v>
      </c>
      <c r="D43" s="14">
        <f>Startliste!A43</f>
        <v>42</v>
      </c>
      <c r="E43" s="54">
        <f>Startliste!E43</f>
        <v>0</v>
      </c>
      <c r="F43" s="34">
        <f>Startliste!F43</f>
        <v>0</v>
      </c>
      <c r="G43" s="34">
        <f>Startliste!G43</f>
        <v>0</v>
      </c>
    </row>
    <row r="44" spans="1:7" x14ac:dyDescent="0.2">
      <c r="A44" s="14">
        <f>Startliste!AA44</f>
        <v>1</v>
      </c>
      <c r="B44" s="62" t="str">
        <f>IF((Startliste!O44&gt;0),Startliste!O44,"ikke bestået")</f>
        <v>ikke bestået</v>
      </c>
      <c r="C44" s="109">
        <f>Startliste!R44</f>
        <v>-1</v>
      </c>
      <c r="D44" s="14">
        <f>Startliste!A44</f>
        <v>43</v>
      </c>
      <c r="E44" s="54">
        <f>Startliste!E44</f>
        <v>0</v>
      </c>
      <c r="F44" s="34">
        <f>Startliste!F44</f>
        <v>0</v>
      </c>
      <c r="G44" s="34">
        <f>Startliste!G44</f>
        <v>0</v>
      </c>
    </row>
    <row r="45" spans="1:7" x14ac:dyDescent="0.2">
      <c r="A45" s="14">
        <f>Startliste!AA45</f>
        <v>1</v>
      </c>
      <c r="B45" s="62" t="str">
        <f>IF((Startliste!O45&gt;0),Startliste!O45,"ikke bestået")</f>
        <v>ikke bestået</v>
      </c>
      <c r="C45" s="109">
        <f>Startliste!R45</f>
        <v>-1</v>
      </c>
      <c r="D45" s="14">
        <f>Startliste!A45</f>
        <v>44</v>
      </c>
      <c r="E45" s="54">
        <f>Startliste!E45</f>
        <v>0</v>
      </c>
      <c r="F45" s="34">
        <f>Startliste!F45</f>
        <v>0</v>
      </c>
      <c r="G45" s="34">
        <f>Startliste!G45</f>
        <v>0</v>
      </c>
    </row>
    <row r="46" spans="1:7" x14ac:dyDescent="0.2">
      <c r="A46" s="14">
        <f>Startliste!AA46</f>
        <v>1</v>
      </c>
      <c r="B46" s="62" t="str">
        <f>IF((Startliste!O46&gt;0),Startliste!O46,"ikke bestået")</f>
        <v>ikke bestået</v>
      </c>
      <c r="C46" s="109">
        <f>Startliste!R46</f>
        <v>-1</v>
      </c>
      <c r="D46" s="14">
        <f>Startliste!A46</f>
        <v>45</v>
      </c>
      <c r="E46" s="54">
        <f>Startliste!E46</f>
        <v>0</v>
      </c>
      <c r="F46" s="34">
        <f>Startliste!F46</f>
        <v>0</v>
      </c>
      <c r="G46" s="34">
        <f>Startliste!G46</f>
        <v>0</v>
      </c>
    </row>
    <row r="47" spans="1:7" x14ac:dyDescent="0.2">
      <c r="A47" s="14">
        <f>Startliste!AA47</f>
        <v>1</v>
      </c>
      <c r="B47" s="62" t="str">
        <f>IF((Startliste!O47&gt;0),Startliste!O47,"ikke bestået")</f>
        <v>ikke bestået</v>
      </c>
      <c r="C47" s="109">
        <f>Startliste!R47</f>
        <v>-1</v>
      </c>
      <c r="D47" s="14">
        <f>Startliste!A47</f>
        <v>46</v>
      </c>
      <c r="E47" s="54">
        <f>Startliste!E47</f>
        <v>0</v>
      </c>
      <c r="F47" s="34">
        <f>Startliste!F47</f>
        <v>0</v>
      </c>
      <c r="G47" s="34">
        <f>Startliste!G47</f>
        <v>0</v>
      </c>
    </row>
    <row r="48" spans="1:7" x14ac:dyDescent="0.2">
      <c r="A48" s="14">
        <f>Startliste!AA48</f>
        <v>1</v>
      </c>
      <c r="B48" s="62" t="str">
        <f>IF((Startliste!O48&gt;0),Startliste!O48,"ikke bestået")</f>
        <v>ikke bestået</v>
      </c>
      <c r="C48" s="109">
        <f>Startliste!R48</f>
        <v>-1</v>
      </c>
      <c r="D48" s="14">
        <f>Startliste!A48</f>
        <v>47</v>
      </c>
      <c r="E48" s="54">
        <f>Startliste!E48</f>
        <v>0</v>
      </c>
      <c r="F48" s="34">
        <f>Startliste!F48</f>
        <v>0</v>
      </c>
      <c r="G48" s="34">
        <f>Startliste!G48</f>
        <v>0</v>
      </c>
    </row>
    <row r="49" spans="1:7" x14ac:dyDescent="0.2">
      <c r="A49" s="14">
        <f>Startliste!AA49</f>
        <v>1</v>
      </c>
      <c r="B49" s="62" t="str">
        <f>IF((Startliste!O49&gt;0),Startliste!O49,"ikke bestået")</f>
        <v>ikke bestået</v>
      </c>
      <c r="C49" s="109">
        <f>Startliste!R49</f>
        <v>-1</v>
      </c>
      <c r="D49" s="14">
        <f>Startliste!A49</f>
        <v>48</v>
      </c>
      <c r="E49" s="54">
        <f>Startliste!E49</f>
        <v>0</v>
      </c>
      <c r="F49" s="34">
        <f>Startliste!F49</f>
        <v>0</v>
      </c>
      <c r="G49" s="34">
        <f>Startliste!G49</f>
        <v>0</v>
      </c>
    </row>
    <row r="50" spans="1:7" x14ac:dyDescent="0.2">
      <c r="A50" s="14">
        <f>Startliste!AA50</f>
        <v>1</v>
      </c>
      <c r="B50" s="62" t="str">
        <f>IF((Startliste!O50&gt;0),Startliste!O50,"ikke bestået")</f>
        <v>ikke bestået</v>
      </c>
      <c r="C50" s="109">
        <f>Startliste!R50</f>
        <v>-1</v>
      </c>
      <c r="D50" s="14">
        <f>Startliste!A50</f>
        <v>49</v>
      </c>
      <c r="E50" s="54">
        <f>Startliste!E50</f>
        <v>0</v>
      </c>
      <c r="F50" s="34">
        <f>Startliste!F50</f>
        <v>0</v>
      </c>
      <c r="G50" s="34">
        <f>Startliste!G50</f>
        <v>0</v>
      </c>
    </row>
    <row r="51" spans="1:7" x14ac:dyDescent="0.2">
      <c r="A51" s="14">
        <f>Startliste!AA51</f>
        <v>1</v>
      </c>
      <c r="B51" s="62" t="str">
        <f>IF((Startliste!O51&gt;0),Startliste!O51,"ikke bestået")</f>
        <v>ikke bestået</v>
      </c>
      <c r="C51" s="109">
        <f>Startliste!R51</f>
        <v>-1</v>
      </c>
      <c r="D51" s="14">
        <f>Startliste!A51</f>
        <v>50</v>
      </c>
      <c r="E51" s="54">
        <f>Startliste!E51</f>
        <v>0</v>
      </c>
      <c r="F51" s="34">
        <f>Startliste!F51</f>
        <v>0</v>
      </c>
      <c r="G51" s="34">
        <f>Startliste!G51</f>
        <v>0</v>
      </c>
    </row>
    <row r="52" spans="1:7" x14ac:dyDescent="0.2">
      <c r="A52" s="14">
        <f>Startliste!AA52</f>
        <v>1</v>
      </c>
      <c r="B52" s="62" t="str">
        <f>IF((Startliste!O52&gt;0),Startliste!O52,"ikke bestået")</f>
        <v>ikke bestået</v>
      </c>
      <c r="C52" s="109">
        <f>Startliste!R52</f>
        <v>-1</v>
      </c>
      <c r="D52" s="14">
        <f>Startliste!A52</f>
        <v>51</v>
      </c>
      <c r="E52" s="54">
        <f>Startliste!E52</f>
        <v>0</v>
      </c>
      <c r="F52" s="34">
        <f>Startliste!F52</f>
        <v>0</v>
      </c>
      <c r="G52" s="34">
        <f>Startliste!G52</f>
        <v>0</v>
      </c>
    </row>
    <row r="53" spans="1:7" x14ac:dyDescent="0.2">
      <c r="A53" s="14">
        <f>Startliste!AA53</f>
        <v>1</v>
      </c>
      <c r="B53" s="62" t="str">
        <f>IF((Startliste!O53&gt;0),Startliste!O53,"ikke bestået")</f>
        <v>ikke bestået</v>
      </c>
      <c r="C53" s="109">
        <f>Startliste!R53</f>
        <v>-1</v>
      </c>
      <c r="D53" s="14">
        <f>Startliste!A53</f>
        <v>52</v>
      </c>
      <c r="E53" s="54">
        <f>Startliste!E53</f>
        <v>0</v>
      </c>
      <c r="F53" s="34">
        <f>Startliste!F53</f>
        <v>0</v>
      </c>
      <c r="G53" s="34">
        <f>Startliste!G53</f>
        <v>0</v>
      </c>
    </row>
    <row r="54" spans="1:7" x14ac:dyDescent="0.2">
      <c r="A54" s="14">
        <f>Startliste!AA54</f>
        <v>1</v>
      </c>
      <c r="B54" s="62" t="str">
        <f>IF((Startliste!O54&gt;0),Startliste!O54,"ikke bestået")</f>
        <v>ikke bestået</v>
      </c>
      <c r="C54" s="109">
        <f>Startliste!R54</f>
        <v>-1</v>
      </c>
      <c r="D54" s="14">
        <f>Startliste!A54</f>
        <v>53</v>
      </c>
      <c r="E54" s="54">
        <f>Startliste!E54</f>
        <v>0</v>
      </c>
      <c r="F54" s="34">
        <f>Startliste!F54</f>
        <v>0</v>
      </c>
      <c r="G54" s="34">
        <f>Startliste!G54</f>
        <v>0</v>
      </c>
    </row>
    <row r="55" spans="1:7" x14ac:dyDescent="0.2">
      <c r="A55" s="14">
        <f>Startliste!AA55</f>
        <v>1</v>
      </c>
      <c r="B55" s="62" t="str">
        <f>IF((Startliste!O55&gt;0),Startliste!O55,"ikke bestået")</f>
        <v>ikke bestået</v>
      </c>
      <c r="C55" s="109">
        <f>Startliste!R55</f>
        <v>-1</v>
      </c>
      <c r="D55" s="14">
        <f>Startliste!A55</f>
        <v>54</v>
      </c>
      <c r="E55" s="54">
        <f>Startliste!E55</f>
        <v>0</v>
      </c>
      <c r="F55" s="34">
        <f>Startliste!F55</f>
        <v>0</v>
      </c>
      <c r="G55" s="34">
        <f>Startliste!G55</f>
        <v>0</v>
      </c>
    </row>
    <row r="56" spans="1:7" x14ac:dyDescent="0.2">
      <c r="A56" s="14">
        <f>Startliste!AA56</f>
        <v>1</v>
      </c>
      <c r="B56" s="62" t="str">
        <f>IF((Startliste!O56&gt;0),Startliste!O56,"ikke bestået")</f>
        <v>ikke bestået</v>
      </c>
      <c r="C56" s="109">
        <f>Startliste!R56</f>
        <v>-1</v>
      </c>
      <c r="D56" s="14">
        <f>Startliste!A56</f>
        <v>55</v>
      </c>
      <c r="E56" s="54">
        <f>Startliste!E56</f>
        <v>0</v>
      </c>
      <c r="F56" s="34">
        <f>Startliste!F56</f>
        <v>0</v>
      </c>
      <c r="G56" s="34">
        <f>Startliste!G56</f>
        <v>0</v>
      </c>
    </row>
    <row r="57" spans="1:7" x14ac:dyDescent="0.2">
      <c r="A57" s="14">
        <f>Startliste!AA57</f>
        <v>1</v>
      </c>
      <c r="B57" s="62" t="str">
        <f>IF((Startliste!O57&gt;0),Startliste!O57,"ikke bestået")</f>
        <v>ikke bestået</v>
      </c>
      <c r="C57" s="109">
        <f>Startliste!R57</f>
        <v>-1</v>
      </c>
      <c r="D57" s="14">
        <f>Startliste!A57</f>
        <v>56</v>
      </c>
      <c r="E57" s="54">
        <f>Startliste!E57</f>
        <v>0</v>
      </c>
      <c r="F57" s="34">
        <f>Startliste!F57</f>
        <v>0</v>
      </c>
      <c r="G57" s="34">
        <f>Startliste!G57</f>
        <v>0</v>
      </c>
    </row>
    <row r="58" spans="1:7" x14ac:dyDescent="0.2">
      <c r="A58" s="14">
        <f>Startliste!AA58</f>
        <v>1</v>
      </c>
      <c r="B58" s="62" t="str">
        <f>IF((Startliste!O58&gt;0),Startliste!O58,"ikke bestået")</f>
        <v>ikke bestået</v>
      </c>
      <c r="C58" s="109">
        <f>Startliste!R58</f>
        <v>-1</v>
      </c>
      <c r="D58" s="14">
        <f>Startliste!A58</f>
        <v>57</v>
      </c>
      <c r="E58" s="54">
        <f>Startliste!E58</f>
        <v>0</v>
      </c>
      <c r="F58" s="34">
        <f>Startliste!F58</f>
        <v>0</v>
      </c>
      <c r="G58" s="34">
        <f>Startliste!G58</f>
        <v>0</v>
      </c>
    </row>
    <row r="59" spans="1:7" x14ac:dyDescent="0.2">
      <c r="A59" s="14">
        <f>Startliste!AA59</f>
        <v>1</v>
      </c>
      <c r="B59" s="62" t="str">
        <f>IF((Startliste!O59&gt;0),Startliste!O59,"ikke bestået")</f>
        <v>ikke bestået</v>
      </c>
      <c r="C59" s="109">
        <f>Startliste!R59</f>
        <v>-1</v>
      </c>
      <c r="D59" s="14">
        <f>Startliste!A59</f>
        <v>58</v>
      </c>
      <c r="E59" s="54">
        <f>Startliste!E59</f>
        <v>0</v>
      </c>
      <c r="F59" s="34">
        <f>Startliste!F59</f>
        <v>0</v>
      </c>
      <c r="G59" s="34">
        <f>Startliste!G59</f>
        <v>0</v>
      </c>
    </row>
    <row r="60" spans="1:7" ht="12.75" customHeight="1" x14ac:dyDescent="0.2">
      <c r="A60" s="14">
        <f>Startliste!AA60</f>
        <v>1</v>
      </c>
      <c r="B60" s="62" t="str">
        <f>IF((Startliste!O60&gt;0),Startliste!O60,"ikke bestået")</f>
        <v>ikke bestået</v>
      </c>
      <c r="C60" s="109">
        <f>Startliste!R60</f>
        <v>-1</v>
      </c>
      <c r="D60" s="14">
        <f>Startliste!A60</f>
        <v>59</v>
      </c>
      <c r="E60" s="54">
        <f>Startliste!E60</f>
        <v>0</v>
      </c>
      <c r="F60" s="34">
        <f>Startliste!F60</f>
        <v>0</v>
      </c>
      <c r="G60" s="34">
        <f>Startliste!G60</f>
        <v>0</v>
      </c>
    </row>
    <row r="61" spans="1:7" ht="12.75" customHeight="1" x14ac:dyDescent="0.2">
      <c r="A61" s="14">
        <f>Startliste!AA61</f>
        <v>1</v>
      </c>
      <c r="B61" s="62" t="str">
        <f>IF((Startliste!O61&gt;0),Startliste!O61,"ikke bestået")</f>
        <v>ikke bestået</v>
      </c>
      <c r="C61" s="109">
        <f>Startliste!R61</f>
        <v>-1</v>
      </c>
      <c r="D61" s="14">
        <f>Startliste!A61</f>
        <v>60</v>
      </c>
      <c r="E61" s="54">
        <f>Startliste!E61</f>
        <v>0</v>
      </c>
      <c r="F61" s="34">
        <f>Startliste!F61</f>
        <v>0</v>
      </c>
      <c r="G61" s="34">
        <f>Startliste!G61</f>
        <v>0</v>
      </c>
    </row>
    <row r="62" spans="1:7" ht="12.75" customHeight="1" x14ac:dyDescent="0.2">
      <c r="A62" s="14">
        <f>Startliste!AA62</f>
        <v>1</v>
      </c>
      <c r="B62" s="62" t="str">
        <f>IF((Startliste!O62&gt;0),Startliste!O62,"ikke bestået")</f>
        <v>ikke bestået</v>
      </c>
      <c r="C62" s="109">
        <f>Startliste!R62</f>
        <v>-1</v>
      </c>
      <c r="D62" s="14">
        <f>Startliste!A62</f>
        <v>61</v>
      </c>
      <c r="E62" s="54">
        <f>Startliste!E62</f>
        <v>0</v>
      </c>
      <c r="F62" s="34">
        <f>Startliste!F62</f>
        <v>0</v>
      </c>
      <c r="G62" s="34">
        <f>Startliste!G62</f>
        <v>0</v>
      </c>
    </row>
    <row r="63" spans="1:7" ht="12.75" customHeight="1" x14ac:dyDescent="0.2">
      <c r="A63" s="14">
        <f>Startliste!AA63</f>
        <v>1</v>
      </c>
      <c r="B63" s="62" t="str">
        <f>IF((Startliste!O63&gt;0),Startliste!O63,"ikke bestået")</f>
        <v>ikke bestået</v>
      </c>
      <c r="C63" s="109">
        <f>Startliste!R63</f>
        <v>-1</v>
      </c>
      <c r="D63" s="14">
        <f>Startliste!A63</f>
        <v>62</v>
      </c>
      <c r="E63" s="54">
        <f>Startliste!E63</f>
        <v>0</v>
      </c>
      <c r="F63" s="34">
        <f>Startliste!F63</f>
        <v>0</v>
      </c>
      <c r="G63" s="34">
        <f>Startliste!G63</f>
        <v>0</v>
      </c>
    </row>
    <row r="64" spans="1:7" ht="12.75" customHeight="1" x14ac:dyDescent="0.2">
      <c r="A64" s="14">
        <f>Startliste!AA64</f>
        <v>1</v>
      </c>
      <c r="B64" s="62" t="str">
        <f>IF((Startliste!O64&gt;0),Startliste!O64,"ikke bestået")</f>
        <v>ikke bestået</v>
      </c>
      <c r="C64" s="109">
        <f>Startliste!R64</f>
        <v>-1</v>
      </c>
      <c r="D64" s="14">
        <f>Startliste!A64</f>
        <v>63</v>
      </c>
      <c r="E64" s="54">
        <f>Startliste!E64</f>
        <v>0</v>
      </c>
      <c r="F64" s="34">
        <f>Startliste!F64</f>
        <v>0</v>
      </c>
      <c r="G64" s="34">
        <f>Startliste!G64</f>
        <v>0</v>
      </c>
    </row>
    <row r="65" spans="1:7" ht="12.75" customHeight="1" x14ac:dyDescent="0.2">
      <c r="A65" s="14">
        <f>Startliste!AA65</f>
        <v>1</v>
      </c>
      <c r="B65" s="62" t="str">
        <f>IF((Startliste!O65&gt;0),Startliste!O65,"ikke bestået")</f>
        <v>ikke bestået</v>
      </c>
      <c r="C65" s="109">
        <f>Startliste!R65</f>
        <v>-1</v>
      </c>
      <c r="D65" s="14">
        <f>Startliste!A65</f>
        <v>64</v>
      </c>
      <c r="E65" s="54">
        <f>Startliste!E65</f>
        <v>0</v>
      </c>
      <c r="F65" s="34">
        <f>Startliste!F65</f>
        <v>0</v>
      </c>
      <c r="G65" s="34">
        <f>Startliste!G65</f>
        <v>0</v>
      </c>
    </row>
    <row r="66" spans="1:7" ht="12.75" customHeight="1" x14ac:dyDescent="0.2">
      <c r="A66" s="14">
        <f>Startliste!AA66</f>
        <v>1</v>
      </c>
      <c r="B66" s="62" t="str">
        <f>IF((Startliste!O66&gt;0),Startliste!O66,"ikke bestået")</f>
        <v>ikke bestået</v>
      </c>
      <c r="C66" s="109">
        <f>Startliste!R66</f>
        <v>-1</v>
      </c>
      <c r="D66" s="14">
        <f>Startliste!A66</f>
        <v>65</v>
      </c>
      <c r="E66" s="54">
        <f>Startliste!E66</f>
        <v>0</v>
      </c>
      <c r="F66" s="34">
        <f>Startliste!F66</f>
        <v>0</v>
      </c>
      <c r="G66" s="34">
        <f>Startliste!G66</f>
        <v>0</v>
      </c>
    </row>
    <row r="67" spans="1:7" ht="12.75" customHeight="1" x14ac:dyDescent="0.2">
      <c r="A67" s="14">
        <f>Startliste!AA67</f>
        <v>1</v>
      </c>
      <c r="B67" s="62" t="str">
        <f>IF((Startliste!O67&gt;0),Startliste!O67,"ikke bestået")</f>
        <v>ikke bestået</v>
      </c>
      <c r="C67" s="109">
        <f>Startliste!R67</f>
        <v>-1</v>
      </c>
      <c r="D67" s="14">
        <f>Startliste!A67</f>
        <v>66</v>
      </c>
      <c r="E67" s="54">
        <f>Startliste!E67</f>
        <v>0</v>
      </c>
      <c r="F67" s="34">
        <f>Startliste!F67</f>
        <v>0</v>
      </c>
      <c r="G67" s="34">
        <f>Startliste!G67</f>
        <v>0</v>
      </c>
    </row>
    <row r="68" spans="1:7" ht="12.75" customHeight="1" x14ac:dyDescent="0.2">
      <c r="B68" s="62"/>
    </row>
  </sheetData>
  <autoFilter ref="A1:G31" xr:uid="{00000000-0009-0000-0000-000008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943F24F8F5444B890BBE55FC3CE6CC" ma:contentTypeVersion="21" ma:contentTypeDescription="Opret et nyt dokument." ma:contentTypeScope="" ma:versionID="9492790c82e642876cad5ec79f5fc830">
  <xsd:schema xmlns:xsd="http://www.w3.org/2001/XMLSchema" xmlns:xs="http://www.w3.org/2001/XMLSchema" xmlns:p="http://schemas.microsoft.com/office/2006/metadata/properties" xmlns:ns2="1afbb426-25f0-4274-aea9-c3296d6061f2" xmlns:ns3="ee23964e-c40e-43ce-a4dd-613d4d93acdf" targetNamespace="http://schemas.microsoft.com/office/2006/metadata/properties" ma:root="true" ma:fieldsID="f3326bc7d971c9541f8e3bfe49bd1931" ns2:_="" ns3:_="">
    <xsd:import namespace="1afbb426-25f0-4274-aea9-c3296d6061f2"/>
    <xsd:import namespace="ee23964e-c40e-43ce-a4dd-613d4d93ac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S_x00f8_geord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bb426-25f0-4274-aea9-c3296d6061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cc5c1c1-4c69-4563-9e8d-f17437bb9257}" ma:internalName="TaxCatchAll" ma:showField="CatchAllData" ma:web="1afbb426-25f0-4274-aea9-c3296d6061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3964e-c40e-43ce-a4dd-613d4d93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S_x00f8_geord" ma:index="21" nillable="true" ma:displayName="Søgeord" ma:format="Dropdown" ma:internalName="S_x00f8_geord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b71a7c92-2e07-4b0b-ba0c-d17997957b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bb426-25f0-4274-aea9-c3296d6061f2" xsi:nil="true"/>
    <S_x00f8_geord xmlns="ee23964e-c40e-43ce-a4dd-613d4d93acdf" xsi:nil="true"/>
    <lcf76f155ced4ddcb4097134ff3c332f xmlns="ee23964e-c40e-43ce-a4dd-613d4d93ac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725F50-C6EE-44D6-ADED-74E5E3F84C2E}"/>
</file>

<file path=customXml/itemProps2.xml><?xml version="1.0" encoding="utf-8"?>
<ds:datastoreItem xmlns:ds="http://schemas.openxmlformats.org/officeDocument/2006/customXml" ds:itemID="{9FA79BD6-EDD4-4BA4-9F96-CB40D7F56844}"/>
</file>

<file path=customXml/itemProps3.xml><?xml version="1.0" encoding="utf-8"?>
<ds:datastoreItem xmlns:ds="http://schemas.openxmlformats.org/officeDocument/2006/customXml" ds:itemID="{11AECB9D-648D-48FD-842C-124EF1DFA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30</vt:i4>
      </vt:variant>
      <vt:variant>
        <vt:lpstr>Navngivne områder</vt:lpstr>
      </vt:variant>
      <vt:variant>
        <vt:i4>36</vt:i4>
      </vt:variant>
    </vt:vector>
  </HeadingPairs>
  <TitlesOfParts>
    <vt:vector size="66" baseType="lpstr">
      <vt:lpstr>Startliste</vt:lpstr>
      <vt:lpstr>Tidsplan terræn</vt:lpstr>
      <vt:lpstr>Tidsplan baner MANUEL</vt:lpstr>
      <vt:lpstr>Udholdenhed</vt:lpstr>
      <vt:lpstr>Terræn</vt:lpstr>
      <vt:lpstr>Lydighed</vt:lpstr>
      <vt:lpstr>Gangarter</vt:lpstr>
      <vt:lpstr>Hurtighed</vt:lpstr>
      <vt:lpstr>Resultat AL1</vt:lpstr>
      <vt:lpstr>Resultat AL2</vt:lpstr>
      <vt:lpstr>Resultat AL3</vt:lpstr>
      <vt:lpstr>Resultat AL3 hold</vt:lpstr>
      <vt:lpstr>Resultat AL4</vt:lpstr>
      <vt:lpstr>Resultat AL4 hold</vt:lpstr>
      <vt:lpstr>Tidtager Notatliste</vt:lpstr>
      <vt:lpstr>Tidtager Notatliste NY</vt:lpstr>
      <vt:lpstr>Springdommer Notatliste</vt:lpstr>
      <vt:lpstr>Puls Notatliste</vt:lpstr>
      <vt:lpstr>Udstyrskontrol Notatliste 1</vt:lpstr>
      <vt:lpstr>Udstyrskontrol Notatliste 2</vt:lpstr>
      <vt:lpstr>Dyrlæge Notatliste</vt:lpstr>
      <vt:lpstr>Lydighed AL2 Dommerseddel</vt:lpstr>
      <vt:lpstr>Lydighed AL3 Dommerseddel</vt:lpstr>
      <vt:lpstr>Lydighed AL4 Dommerseddel</vt:lpstr>
      <vt:lpstr>Gangarter Notatliste</vt:lpstr>
      <vt:lpstr>Hurtighed Notatliste</vt:lpstr>
      <vt:lpstr>Resultat AL2 hold</vt:lpstr>
      <vt:lpstr>Idealtider</vt:lpstr>
      <vt:lpstr>Alfabetisk liste</vt:lpstr>
      <vt:lpstr>Tidsplan baner automatisk</vt:lpstr>
      <vt:lpstr>'Dyrlæge Notatliste'!Udskriftsområde</vt:lpstr>
      <vt:lpstr>Gangarter!Udskriftsområde</vt:lpstr>
      <vt:lpstr>'Gangarter Notatliste'!Udskriftsområde</vt:lpstr>
      <vt:lpstr>Hurtighed!Udskriftsområde</vt:lpstr>
      <vt:lpstr>'Hurtighed Notatliste'!Udskriftsområde</vt:lpstr>
      <vt:lpstr>Lydighed!Udskriftsområde</vt:lpstr>
      <vt:lpstr>'Lydighed AL2 Dommerseddel'!Udskriftsområde</vt:lpstr>
      <vt:lpstr>'Lydighed AL3 Dommerseddel'!Udskriftsområde</vt:lpstr>
      <vt:lpstr>'Lydighed AL4 Dommerseddel'!Udskriftsområde</vt:lpstr>
      <vt:lpstr>'Puls Notatliste'!Udskriftsområde</vt:lpstr>
      <vt:lpstr>'Springdommer Notatliste'!Udskriftsområde</vt:lpstr>
      <vt:lpstr>Terræn!Udskriftsområde</vt:lpstr>
      <vt:lpstr>'Tidsplan baner MANUEL'!Udskriftsområde</vt:lpstr>
      <vt:lpstr>'Tidsplan terræn'!Udskriftsområde</vt:lpstr>
      <vt:lpstr>'Tidtager Notatliste'!Udskriftsområde</vt:lpstr>
      <vt:lpstr>'Tidtager Notatliste NY'!Udskriftsområde</vt:lpstr>
      <vt:lpstr>Udholdenhed!Udskriftsområde</vt:lpstr>
      <vt:lpstr>'Udstyrskontrol Notatliste 1'!Udskriftsområde</vt:lpstr>
      <vt:lpstr>'Udstyrskontrol Notatliste 2'!Udskriftsområde</vt:lpstr>
      <vt:lpstr>'Dyrlæge Notatliste'!Udskriftstitler</vt:lpstr>
      <vt:lpstr>Gangarter!Udskriftstitler</vt:lpstr>
      <vt:lpstr>'Gangarter Notatliste'!Udskriftstitler</vt:lpstr>
      <vt:lpstr>Hurtighed!Udskriftstitler</vt:lpstr>
      <vt:lpstr>'Hurtighed Notatliste'!Udskriftstitler</vt:lpstr>
      <vt:lpstr>Lydighed!Udskriftstitler</vt:lpstr>
      <vt:lpstr>'Puls Notatliste'!Udskriftstitler</vt:lpstr>
      <vt:lpstr>'Springdommer Notatliste'!Udskriftstitler</vt:lpstr>
      <vt:lpstr>Startliste!Udskriftstitler</vt:lpstr>
      <vt:lpstr>Terræn!Udskriftstitler</vt:lpstr>
      <vt:lpstr>'Tidsplan baner MANUEL'!Udskriftstitler</vt:lpstr>
      <vt:lpstr>'Tidsplan terræn'!Udskriftstitler</vt:lpstr>
      <vt:lpstr>'Tidtager Notatliste'!Udskriftstitler</vt:lpstr>
      <vt:lpstr>'Tidtager Notatliste NY'!Udskriftstitler</vt:lpstr>
      <vt:lpstr>Udholdenhed!Udskriftstitler</vt:lpstr>
      <vt:lpstr>'Udstyrskontrol Notatliste 1'!Udskriftstitler</vt:lpstr>
      <vt:lpstr>'Udstyrskontrol Notatliste 2'!Udskriftstitler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Hansen - Dansk Islandshesteforening</dc:creator>
  <cp:lastModifiedBy>Helle Hansen</cp:lastModifiedBy>
  <cp:lastPrinted>2014-05-26T08:14:00Z</cp:lastPrinted>
  <dcterms:created xsi:type="dcterms:W3CDTF">2023-06-15T08:00:06Z</dcterms:created>
  <dcterms:modified xsi:type="dcterms:W3CDTF">2023-06-15T08:00:06Z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0x01010048943F24F8F5444B890BBE55FC3CE6CC</vt:lpwstr>
  </property>
</Properties>
</file>